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熏e-mail菜單\豐南\"/>
    </mc:Choice>
  </mc:AlternateContent>
  <bookViews>
    <workbookView xWindow="0" yWindow="0" windowWidth="20490" windowHeight="7605"/>
  </bookViews>
  <sheets>
    <sheet name="豐南" sheetId="1" r:id="rId1"/>
    <sheet name="豐南明細(1)" sheetId="2" r:id="rId2"/>
    <sheet name="豐南明細(2)" sheetId="3" r:id="rId3"/>
    <sheet name="豐南明細(3)" sheetId="4" r:id="rId4"/>
    <sheet name="豐南明細(4)" sheetId="5" r:id="rId5"/>
    <sheet name="豐南明細(5)" sheetId="6" r:id="rId6"/>
  </sheets>
  <definedNames>
    <definedName name="_xlnm.Print_Area" localSheetId="0">豐南!$A$1:$T$47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F46" i="1"/>
  <c r="H45" i="1"/>
  <c r="F45" i="1"/>
  <c r="D46" i="1"/>
  <c r="B46" i="1"/>
  <c r="D45" i="1"/>
  <c r="B45" i="1"/>
  <c r="AD51" i="6"/>
  <c r="AC51" i="6"/>
  <c r="AE46" i="6"/>
  <c r="AD45" i="6"/>
  <c r="AF45" i="6" s="1"/>
  <c r="AE44" i="6"/>
  <c r="AC44" i="6"/>
  <c r="AF44" i="6" s="1"/>
  <c r="AD43" i="6"/>
  <c r="AC43" i="6"/>
  <c r="AF43" i="6" s="1"/>
  <c r="AE42" i="6"/>
  <c r="AE51" i="6" s="1"/>
  <c r="AC42" i="6"/>
  <c r="AF42" i="6" s="1"/>
  <c r="AE22" i="6"/>
  <c r="AD21" i="6"/>
  <c r="AF21" i="6" s="1"/>
  <c r="Y21" i="6"/>
  <c r="AE20" i="6"/>
  <c r="AE27" i="6" s="1"/>
  <c r="AC20" i="6"/>
  <c r="AF20" i="6" s="1"/>
  <c r="Y20" i="6"/>
  <c r="AD19" i="6"/>
  <c r="AD27" i="6" s="1"/>
  <c r="AC19" i="6"/>
  <c r="AF19" i="6" s="1"/>
  <c r="Y19" i="6"/>
  <c r="AE18" i="6"/>
  <c r="AC18" i="6"/>
  <c r="AF18" i="6" s="1"/>
  <c r="Y18" i="6"/>
  <c r="Y17" i="6"/>
  <c r="AD15" i="6"/>
  <c r="AE10" i="6"/>
  <c r="AF9" i="6"/>
  <c r="AD9" i="6"/>
  <c r="Y9" i="6"/>
  <c r="AE8" i="6"/>
  <c r="AC8" i="6"/>
  <c r="AC15" i="6" s="1"/>
  <c r="Y8" i="6"/>
  <c r="AF7" i="6"/>
  <c r="AD7" i="6"/>
  <c r="AC7" i="6"/>
  <c r="Y7" i="6"/>
  <c r="AF6" i="6"/>
  <c r="AE6" i="6"/>
  <c r="AE15" i="6" s="1"/>
  <c r="AC6" i="6"/>
  <c r="Y6" i="6"/>
  <c r="Y5" i="6"/>
  <c r="AE58" i="6"/>
  <c r="AD57" i="6"/>
  <c r="AF57" i="6" s="1"/>
  <c r="AE56" i="6"/>
  <c r="AC56" i="6"/>
  <c r="AF56" i="6" s="1"/>
  <c r="AD55" i="6"/>
  <c r="AC55" i="6"/>
  <c r="AF55" i="6" s="1"/>
  <c r="AE54" i="6"/>
  <c r="AE63" i="6" s="1"/>
  <c r="AC54" i="6"/>
  <c r="AE34" i="6"/>
  <c r="AD33" i="6"/>
  <c r="AF33" i="6" s="1"/>
  <c r="AF32" i="6"/>
  <c r="AE32" i="6"/>
  <c r="AC32" i="6"/>
  <c r="AD31" i="6"/>
  <c r="AD39" i="6" s="1"/>
  <c r="AC31" i="6"/>
  <c r="AE30" i="6"/>
  <c r="AC30" i="6"/>
  <c r="AF30" i="6" s="1"/>
  <c r="AC63" i="5"/>
  <c r="AE58" i="5"/>
  <c r="AD57" i="5"/>
  <c r="AF57" i="5" s="1"/>
  <c r="Y57" i="5"/>
  <c r="AE56" i="5"/>
  <c r="AC56" i="5"/>
  <c r="AF56" i="5" s="1"/>
  <c r="Y56" i="5"/>
  <c r="AD55" i="5"/>
  <c r="AD63" i="5" s="1"/>
  <c r="AC55" i="5"/>
  <c r="Y55" i="5"/>
  <c r="AE54" i="5"/>
  <c r="AE63" i="5" s="1"/>
  <c r="AC54" i="5"/>
  <c r="AF54" i="5" s="1"/>
  <c r="Y54" i="5"/>
  <c r="Y53" i="5"/>
  <c r="AE46" i="5"/>
  <c r="AF45" i="5"/>
  <c r="AD45" i="5"/>
  <c r="Y45" i="5"/>
  <c r="AF44" i="5"/>
  <c r="AE44" i="5"/>
  <c r="AC44" i="5"/>
  <c r="Y44" i="5"/>
  <c r="AD43" i="5"/>
  <c r="AC43" i="5"/>
  <c r="AF43" i="5" s="1"/>
  <c r="Y43" i="5"/>
  <c r="AE42" i="5"/>
  <c r="AC42" i="5"/>
  <c r="AF42" i="5" s="1"/>
  <c r="Y42" i="5"/>
  <c r="Y41" i="5"/>
  <c r="AE34" i="5"/>
  <c r="AD33" i="5"/>
  <c r="AF33" i="5" s="1"/>
  <c r="Y33" i="5"/>
  <c r="AE32" i="5"/>
  <c r="AF32" i="5" s="1"/>
  <c r="AC32" i="5"/>
  <c r="Y32" i="5"/>
  <c r="AD31" i="5"/>
  <c r="AC31" i="5"/>
  <c r="Y31" i="5"/>
  <c r="AE30" i="5"/>
  <c r="AC30" i="5"/>
  <c r="AF30" i="5" s="1"/>
  <c r="Y30" i="5"/>
  <c r="Y29" i="5"/>
  <c r="AE22" i="5"/>
  <c r="AF21" i="5"/>
  <c r="AD21" i="5"/>
  <c r="Y21" i="5"/>
  <c r="AE20" i="5"/>
  <c r="AF20" i="5" s="1"/>
  <c r="AC20" i="5"/>
  <c r="Y20" i="5"/>
  <c r="AD19" i="5"/>
  <c r="AD27" i="5" s="1"/>
  <c r="AC19" i="5"/>
  <c r="AF19" i="5" s="1"/>
  <c r="Y19" i="5"/>
  <c r="AE18" i="5"/>
  <c r="AE27" i="5" s="1"/>
  <c r="AC18" i="5"/>
  <c r="Y18" i="5"/>
  <c r="Y17" i="5"/>
  <c r="AE10" i="5"/>
  <c r="AD9" i="5"/>
  <c r="AF9" i="5" s="1"/>
  <c r="Y9" i="5"/>
  <c r="AF8" i="5"/>
  <c r="AE8" i="5"/>
  <c r="AC8" i="5"/>
  <c r="Y8" i="5"/>
  <c r="AD7" i="5"/>
  <c r="AD15" i="5" s="1"/>
  <c r="AC7" i="5"/>
  <c r="AF7" i="5" s="1"/>
  <c r="Y7" i="5"/>
  <c r="AE6" i="5"/>
  <c r="AE15" i="5" s="1"/>
  <c r="AC6" i="5"/>
  <c r="AF6" i="5" s="1"/>
  <c r="Y6" i="5"/>
  <c r="Y5" i="5"/>
  <c r="AE58" i="4"/>
  <c r="AD57" i="4"/>
  <c r="AF57" i="4" s="1"/>
  <c r="Y57" i="4"/>
  <c r="AE56" i="4"/>
  <c r="AC56" i="4"/>
  <c r="AF56" i="4" s="1"/>
  <c r="Y56" i="4"/>
  <c r="AD55" i="4"/>
  <c r="AD63" i="4" s="1"/>
  <c r="AC55" i="4"/>
  <c r="AF55" i="4" s="1"/>
  <c r="Y55" i="4"/>
  <c r="AE54" i="4"/>
  <c r="AE63" i="4" s="1"/>
  <c r="AC54" i="4"/>
  <c r="AF54" i="4" s="1"/>
  <c r="Y54" i="4"/>
  <c r="Y53" i="4"/>
  <c r="AE46" i="4"/>
  <c r="AF45" i="4"/>
  <c r="AD45" i="4"/>
  <c r="Y45" i="4"/>
  <c r="AE44" i="4"/>
  <c r="AC44" i="4"/>
  <c r="AF44" i="4" s="1"/>
  <c r="Y44" i="4"/>
  <c r="AF43" i="4"/>
  <c r="AD43" i="4"/>
  <c r="AD51" i="4" s="1"/>
  <c r="AC43" i="4"/>
  <c r="Y43" i="4"/>
  <c r="AE42" i="4"/>
  <c r="AE51" i="4" s="1"/>
  <c r="AC42" i="4"/>
  <c r="AF42" i="4" s="1"/>
  <c r="Y42" i="4"/>
  <c r="Y41" i="4"/>
  <c r="AE34" i="4"/>
  <c r="AF33" i="4"/>
  <c r="AD33" i="4"/>
  <c r="Y33" i="4"/>
  <c r="AE32" i="4"/>
  <c r="AC32" i="4"/>
  <c r="AF32" i="4" s="1"/>
  <c r="Y32" i="4"/>
  <c r="AD31" i="4"/>
  <c r="AD39" i="4" s="1"/>
  <c r="AC31" i="4"/>
  <c r="AF31" i="4" s="1"/>
  <c r="Y31" i="4"/>
  <c r="AE30" i="4"/>
  <c r="AE39" i="4" s="1"/>
  <c r="AC30" i="4"/>
  <c r="AF30" i="4" s="1"/>
  <c r="Y30" i="4"/>
  <c r="Y29" i="4"/>
  <c r="AE22" i="4"/>
  <c r="AD21" i="4"/>
  <c r="AF21" i="4" s="1"/>
  <c r="Y21" i="4"/>
  <c r="AF20" i="4"/>
  <c r="AE20" i="4"/>
  <c r="AC20" i="4"/>
  <c r="Y20" i="4"/>
  <c r="AD19" i="4"/>
  <c r="AD27" i="4" s="1"/>
  <c r="AC19" i="4"/>
  <c r="AF19" i="4" s="1"/>
  <c r="Y19" i="4"/>
  <c r="AE18" i="4"/>
  <c r="AE27" i="4" s="1"/>
  <c r="AC18" i="4"/>
  <c r="AF18" i="4" s="1"/>
  <c r="Y18" i="4"/>
  <c r="Y17" i="4"/>
  <c r="AE10" i="4"/>
  <c r="AD9" i="4"/>
  <c r="AF9" i="4" s="1"/>
  <c r="Y9" i="4"/>
  <c r="AE8" i="4"/>
  <c r="AC8" i="4"/>
  <c r="AF8" i="4" s="1"/>
  <c r="Y8" i="4"/>
  <c r="AD7" i="4"/>
  <c r="AD15" i="4" s="1"/>
  <c r="AC7" i="4"/>
  <c r="AF7" i="4" s="1"/>
  <c r="Y7" i="4"/>
  <c r="AE6" i="4"/>
  <c r="AE15" i="4" s="1"/>
  <c r="AC6" i="4"/>
  <c r="AF6" i="4" s="1"/>
  <c r="Y6" i="4"/>
  <c r="Y5" i="4"/>
  <c r="AC63" i="3"/>
  <c r="AE58" i="3"/>
  <c r="AD57" i="3"/>
  <c r="AF57" i="3" s="1"/>
  <c r="Y57" i="3"/>
  <c r="AF56" i="3"/>
  <c r="AE56" i="3"/>
  <c r="AC56" i="3"/>
  <c r="Y56" i="3"/>
  <c r="AF55" i="3"/>
  <c r="AD55" i="3"/>
  <c r="AD63" i="3" s="1"/>
  <c r="AC55" i="3"/>
  <c r="Y55" i="3"/>
  <c r="AE54" i="3"/>
  <c r="AE63" i="3" s="1"/>
  <c r="AC54" i="3"/>
  <c r="AF54" i="3" s="1"/>
  <c r="Y54" i="3"/>
  <c r="Y53" i="3"/>
  <c r="AE46" i="3"/>
  <c r="AF45" i="3"/>
  <c r="AD45" i="3"/>
  <c r="Y45" i="3"/>
  <c r="AE44" i="3"/>
  <c r="AC44" i="3"/>
  <c r="AF44" i="3" s="1"/>
  <c r="Y44" i="3"/>
  <c r="AD43" i="3"/>
  <c r="AD51" i="3" s="1"/>
  <c r="AC43" i="3"/>
  <c r="AF43" i="3" s="1"/>
  <c r="Y43" i="3"/>
  <c r="AE42" i="3"/>
  <c r="AE51" i="3" s="1"/>
  <c r="AC42" i="3"/>
  <c r="AF42" i="3" s="1"/>
  <c r="Y42" i="3"/>
  <c r="Y41" i="3"/>
  <c r="AC39" i="3"/>
  <c r="AE34" i="3"/>
  <c r="AD33" i="3"/>
  <c r="AF33" i="3" s="1"/>
  <c r="Y33" i="3"/>
  <c r="AF32" i="3"/>
  <c r="AE32" i="3"/>
  <c r="AC32" i="3"/>
  <c r="Y32" i="3"/>
  <c r="AD31" i="3"/>
  <c r="AF31" i="3" s="1"/>
  <c r="AC31" i="3"/>
  <c r="Y31" i="3"/>
  <c r="AE30" i="3"/>
  <c r="AE39" i="3" s="1"/>
  <c r="AC30" i="3"/>
  <c r="Y30" i="3"/>
  <c r="Y29" i="3"/>
  <c r="AE22" i="3"/>
  <c r="AF21" i="3"/>
  <c r="AD21" i="3"/>
  <c r="Y21" i="3"/>
  <c r="AE20" i="3"/>
  <c r="AC20" i="3"/>
  <c r="AF20" i="3" s="1"/>
  <c r="Y20" i="3"/>
  <c r="AD19" i="3"/>
  <c r="AD27" i="3" s="1"/>
  <c r="AC19" i="3"/>
  <c r="AF19" i="3" s="1"/>
  <c r="Y19" i="3"/>
  <c r="AE18" i="3"/>
  <c r="AE27" i="3" s="1"/>
  <c r="AC18" i="3"/>
  <c r="AF18" i="3" s="1"/>
  <c r="Y18" i="3"/>
  <c r="Y17" i="3"/>
  <c r="AC15" i="3"/>
  <c r="AE10" i="3"/>
  <c r="AD9" i="3"/>
  <c r="AF9" i="3" s="1"/>
  <c r="Y9" i="3"/>
  <c r="AF8" i="3"/>
  <c r="AE8" i="3"/>
  <c r="AC8" i="3"/>
  <c r="Y8" i="3"/>
  <c r="AD7" i="3"/>
  <c r="AD15" i="3" s="1"/>
  <c r="AC7" i="3"/>
  <c r="AF7" i="3" s="1"/>
  <c r="Y7" i="3"/>
  <c r="AE6" i="3"/>
  <c r="AE15" i="3" s="1"/>
  <c r="AC6" i="3"/>
  <c r="AF6" i="3" s="1"/>
  <c r="Y6" i="3"/>
  <c r="Y5" i="3"/>
  <c r="AE58" i="2"/>
  <c r="AD57" i="2"/>
  <c r="AF57" i="2" s="1"/>
  <c r="Y57" i="2"/>
  <c r="AE56" i="2"/>
  <c r="AC56" i="2"/>
  <c r="AF56" i="2" s="1"/>
  <c r="Y56" i="2"/>
  <c r="AD55" i="2"/>
  <c r="AD63" i="2" s="1"/>
  <c r="AC55" i="2"/>
  <c r="AF55" i="2" s="1"/>
  <c r="Y55" i="2"/>
  <c r="AE54" i="2"/>
  <c r="AC54" i="2"/>
  <c r="AF54" i="2" s="1"/>
  <c r="Y54" i="2"/>
  <c r="Y53" i="2"/>
  <c r="AE46" i="2"/>
  <c r="AD45" i="2"/>
  <c r="AF45" i="2" s="1"/>
  <c r="Y45" i="2"/>
  <c r="AE44" i="2"/>
  <c r="AC44" i="2"/>
  <c r="AF44" i="2" s="1"/>
  <c r="Y44" i="2"/>
  <c r="AD43" i="2"/>
  <c r="AF43" i="2" s="1"/>
  <c r="AC43" i="2"/>
  <c r="Y43" i="2"/>
  <c r="AE42" i="2"/>
  <c r="AE51" i="2" s="1"/>
  <c r="AC42" i="2"/>
  <c r="AC51" i="2" s="1"/>
  <c r="Y42" i="2"/>
  <c r="Y41" i="2"/>
  <c r="AE34" i="2"/>
  <c r="AD33" i="2"/>
  <c r="AF33" i="2" s="1"/>
  <c r="Y33" i="2"/>
  <c r="AE32" i="2"/>
  <c r="AC32" i="2"/>
  <c r="AF32" i="2" s="1"/>
  <c r="Y32" i="2"/>
  <c r="AD31" i="2"/>
  <c r="AD39" i="2" s="1"/>
  <c r="AC31" i="2"/>
  <c r="Y31" i="2"/>
  <c r="AE30" i="2"/>
  <c r="AE39" i="2" s="1"/>
  <c r="AC30" i="2"/>
  <c r="Y30" i="2"/>
  <c r="Y29" i="2"/>
  <c r="AE22" i="2"/>
  <c r="AF21" i="2"/>
  <c r="AD21" i="2"/>
  <c r="Y21" i="2"/>
  <c r="AE20" i="2"/>
  <c r="AC20" i="2"/>
  <c r="AF20" i="2" s="1"/>
  <c r="Y20" i="2"/>
  <c r="AF19" i="2"/>
  <c r="AD19" i="2"/>
  <c r="AD27" i="2" s="1"/>
  <c r="AC19" i="2"/>
  <c r="Y19" i="2"/>
  <c r="AE18" i="2"/>
  <c r="AC18" i="2"/>
  <c r="AC27" i="2" s="1"/>
  <c r="Y18" i="2"/>
  <c r="Y17" i="2"/>
  <c r="AE10" i="2"/>
  <c r="AD9" i="2"/>
  <c r="AF9" i="2" s="1"/>
  <c r="Y9" i="2"/>
  <c r="AE8" i="2"/>
  <c r="AF8" i="2" s="1"/>
  <c r="AC8" i="2"/>
  <c r="Y8" i="2"/>
  <c r="AD7" i="2"/>
  <c r="AD15" i="2" s="1"/>
  <c r="AC7" i="2"/>
  <c r="AF7" i="2" s="1"/>
  <c r="Y7" i="2"/>
  <c r="AE6" i="2"/>
  <c r="AC6" i="2"/>
  <c r="Y6" i="2"/>
  <c r="Y5" i="2"/>
  <c r="AF51" i="6" l="1"/>
  <c r="AF15" i="6"/>
  <c r="W8" i="6" s="1"/>
  <c r="W7" i="6"/>
  <c r="W17" i="6"/>
  <c r="W18" i="6"/>
  <c r="W5" i="6"/>
  <c r="AC27" i="6"/>
  <c r="AF8" i="6"/>
  <c r="W6" i="6"/>
  <c r="AF54" i="6"/>
  <c r="AE39" i="6"/>
  <c r="AF31" i="6"/>
  <c r="AD63" i="6"/>
  <c r="AC63" i="6"/>
  <c r="AF63" i="6" s="1"/>
  <c r="AF18" i="5"/>
  <c r="AE39" i="5"/>
  <c r="AF55" i="5"/>
  <c r="AF31" i="5"/>
  <c r="AD51" i="5"/>
  <c r="W42" i="5" s="1"/>
  <c r="P36" i="1" s="1"/>
  <c r="AD39" i="5"/>
  <c r="AC39" i="5"/>
  <c r="AC15" i="5"/>
  <c r="W7" i="5" s="1"/>
  <c r="B37" i="1" s="1"/>
  <c r="AE51" i="5"/>
  <c r="AC27" i="4"/>
  <c r="AC51" i="4"/>
  <c r="AE15" i="2"/>
  <c r="AF31" i="2"/>
  <c r="AE63" i="2"/>
  <c r="AE27" i="2"/>
  <c r="AF27" i="2" s="1"/>
  <c r="AF30" i="2"/>
  <c r="AF6" i="2"/>
  <c r="W17" i="3"/>
  <c r="H19" i="1" s="1"/>
  <c r="W17" i="5"/>
  <c r="H37" i="1" s="1"/>
  <c r="W54" i="5"/>
  <c r="T36" i="1" s="1"/>
  <c r="AF63" i="5"/>
  <c r="W56" i="5" s="1"/>
  <c r="R36" i="1" s="1"/>
  <c r="W5" i="3"/>
  <c r="D19" i="1" s="1"/>
  <c r="W41" i="4"/>
  <c r="P28" i="1" s="1"/>
  <c r="W5" i="5"/>
  <c r="D37" i="1" s="1"/>
  <c r="W18" i="2"/>
  <c r="H9" i="1" s="1"/>
  <c r="W30" i="2"/>
  <c r="L9" i="1" s="1"/>
  <c r="W53" i="4"/>
  <c r="T28" i="1" s="1"/>
  <c r="W18" i="3"/>
  <c r="H18" i="1" s="1"/>
  <c r="W53" i="3"/>
  <c r="T19" i="1" s="1"/>
  <c r="W5" i="4"/>
  <c r="D28" i="1" s="1"/>
  <c r="W18" i="5"/>
  <c r="H36" i="1" s="1"/>
  <c r="W29" i="5"/>
  <c r="L37" i="1" s="1"/>
  <c r="W42" i="3"/>
  <c r="P18" i="1" s="1"/>
  <c r="W6" i="2"/>
  <c r="D9" i="1" s="1"/>
  <c r="W29" i="4"/>
  <c r="L28" i="1" s="1"/>
  <c r="W41" i="2"/>
  <c r="P10" i="1" s="1"/>
  <c r="W6" i="3"/>
  <c r="D18" i="1" s="1"/>
  <c r="W42" i="4"/>
  <c r="P27" i="1" s="1"/>
  <c r="W6" i="5"/>
  <c r="D36" i="1" s="1"/>
  <c r="W5" i="2"/>
  <c r="D10" i="1" s="1"/>
  <c r="W29" i="2"/>
  <c r="L10" i="1" s="1"/>
  <c r="W54" i="2"/>
  <c r="T9" i="1" s="1"/>
  <c r="W41" i="3"/>
  <c r="P19" i="1" s="1"/>
  <c r="W18" i="4"/>
  <c r="H27" i="1" s="1"/>
  <c r="W30" i="4"/>
  <c r="L27" i="1" s="1"/>
  <c r="W54" i="4"/>
  <c r="T27" i="1" s="1"/>
  <c r="W53" i="5"/>
  <c r="T37" i="1" s="1"/>
  <c r="W53" i="2"/>
  <c r="T10" i="1" s="1"/>
  <c r="W17" i="4"/>
  <c r="H28" i="1" s="1"/>
  <c r="W30" i="5"/>
  <c r="L36" i="1" s="1"/>
  <c r="W17" i="2"/>
  <c r="H10" i="1" s="1"/>
  <c r="W29" i="3"/>
  <c r="L19" i="1" s="1"/>
  <c r="W54" i="3"/>
  <c r="T18" i="1" s="1"/>
  <c r="W6" i="4"/>
  <c r="D27" i="1" s="1"/>
  <c r="W41" i="5"/>
  <c r="P37" i="1" s="1"/>
  <c r="AF63" i="3"/>
  <c r="W56" i="3" s="1"/>
  <c r="R18" i="1" s="1"/>
  <c r="AF39" i="5"/>
  <c r="W32" i="5" s="1"/>
  <c r="J36" i="1" s="1"/>
  <c r="AF18" i="2"/>
  <c r="AF42" i="2"/>
  <c r="AD51" i="2"/>
  <c r="AF30" i="3"/>
  <c r="AD39" i="3"/>
  <c r="W19" i="2"/>
  <c r="F10" i="1" s="1"/>
  <c r="W43" i="2"/>
  <c r="N10" i="1" s="1"/>
  <c r="W7" i="3"/>
  <c r="B19" i="1" s="1"/>
  <c r="W31" i="3"/>
  <c r="J19" i="1" s="1"/>
  <c r="W55" i="3"/>
  <c r="R19" i="1" s="1"/>
  <c r="W19" i="4"/>
  <c r="F28" i="1" s="1"/>
  <c r="W43" i="4"/>
  <c r="N28" i="1" s="1"/>
  <c r="W31" i="5"/>
  <c r="J37" i="1" s="1"/>
  <c r="W55" i="5"/>
  <c r="R37" i="1" s="1"/>
  <c r="AF15" i="3"/>
  <c r="W8" i="3" s="1"/>
  <c r="B18" i="1" s="1"/>
  <c r="AF27" i="4"/>
  <c r="W20" i="4" s="1"/>
  <c r="F27" i="1" s="1"/>
  <c r="AF51" i="4"/>
  <c r="W44" i="4" s="1"/>
  <c r="N27" i="1" s="1"/>
  <c r="AF15" i="5"/>
  <c r="W8" i="5" s="1"/>
  <c r="B36" i="1" s="1"/>
  <c r="AC15" i="2"/>
  <c r="AC39" i="2"/>
  <c r="AC63" i="2"/>
  <c r="AC27" i="3"/>
  <c r="AC51" i="3"/>
  <c r="AC15" i="4"/>
  <c r="AC39" i="4"/>
  <c r="AC63" i="4"/>
  <c r="AC27" i="5"/>
  <c r="AC51" i="5"/>
  <c r="AC39" i="6"/>
  <c r="AE52" i="6" l="1"/>
  <c r="AC52" i="6"/>
  <c r="AD52" i="6"/>
  <c r="AC16" i="6"/>
  <c r="AC28" i="6"/>
  <c r="AF27" i="6"/>
  <c r="W19" i="6"/>
  <c r="AE16" i="6"/>
  <c r="AD16" i="6"/>
  <c r="AC64" i="6"/>
  <c r="AC64" i="5"/>
  <c r="AE64" i="5"/>
  <c r="AD64" i="3"/>
  <c r="AD16" i="3"/>
  <c r="W20" i="2"/>
  <c r="F9" i="1" s="1"/>
  <c r="AC28" i="2"/>
  <c r="AE28" i="2"/>
  <c r="W31" i="4"/>
  <c r="J28" i="1" s="1"/>
  <c r="AF39" i="4"/>
  <c r="W30" i="3"/>
  <c r="L18" i="1" s="1"/>
  <c r="AC16" i="5"/>
  <c r="W43" i="3"/>
  <c r="N19" i="1" s="1"/>
  <c r="AC52" i="3"/>
  <c r="AF51" i="3"/>
  <c r="W42" i="2"/>
  <c r="P9" i="1" s="1"/>
  <c r="AD40" i="5"/>
  <c r="AE40" i="5"/>
  <c r="AE64" i="3"/>
  <c r="AE16" i="5"/>
  <c r="AF39" i="6"/>
  <c r="AD64" i="6"/>
  <c r="AD16" i="5"/>
  <c r="AD64" i="5"/>
  <c r="W7" i="2"/>
  <c r="B10" i="1" s="1"/>
  <c r="AF15" i="2"/>
  <c r="AC16" i="2" s="1"/>
  <c r="W19" i="3"/>
  <c r="F19" i="1" s="1"/>
  <c r="AF27" i="3"/>
  <c r="AE28" i="4"/>
  <c r="AE64" i="6"/>
  <c r="AC64" i="3"/>
  <c r="AE52" i="4"/>
  <c r="AD52" i="4"/>
  <c r="AC40" i="5"/>
  <c r="AF39" i="3"/>
  <c r="AD40" i="3" s="1"/>
  <c r="W7" i="4"/>
  <c r="B28" i="1" s="1"/>
  <c r="AF15" i="4"/>
  <c r="W43" i="5"/>
  <c r="N37" i="1" s="1"/>
  <c r="AF51" i="5"/>
  <c r="AC52" i="5" s="1"/>
  <c r="W19" i="5"/>
  <c r="F37" i="1" s="1"/>
  <c r="AF27" i="5"/>
  <c r="AC52" i="4"/>
  <c r="AF51" i="2"/>
  <c r="AD28" i="4"/>
  <c r="AC16" i="3"/>
  <c r="AD28" i="2"/>
  <c r="W55" i="2"/>
  <c r="R10" i="1" s="1"/>
  <c r="AF63" i="2"/>
  <c r="W55" i="4"/>
  <c r="R28" i="1" s="1"/>
  <c r="AF63" i="4"/>
  <c r="W31" i="2"/>
  <c r="J10" i="1" s="1"/>
  <c r="AC40" i="2"/>
  <c r="AF39" i="2"/>
  <c r="AC28" i="4"/>
  <c r="AE16" i="3"/>
  <c r="W20" i="6" l="1"/>
  <c r="AE28" i="6"/>
  <c r="AD28" i="6"/>
  <c r="W56" i="4"/>
  <c r="R27" i="1" s="1"/>
  <c r="AE64" i="4"/>
  <c r="AD64" i="4"/>
  <c r="W8" i="2"/>
  <c r="B9" i="1" s="1"/>
  <c r="AD16" i="2"/>
  <c r="AE16" i="2"/>
  <c r="W44" i="2"/>
  <c r="N9" i="1" s="1"/>
  <c r="AC52" i="2"/>
  <c r="AE52" i="2"/>
  <c r="W8" i="4"/>
  <c r="B27" i="1" s="1"/>
  <c r="AD16" i="4"/>
  <c r="AE16" i="4"/>
  <c r="AC16" i="4"/>
  <c r="W44" i="5"/>
  <c r="N36" i="1" s="1"/>
  <c r="AD52" i="5"/>
  <c r="AE52" i="5"/>
  <c r="W20" i="5"/>
  <c r="F36" i="1" s="1"/>
  <c r="AD28" i="5"/>
  <c r="AE28" i="5"/>
  <c r="W20" i="3"/>
  <c r="F18" i="1" s="1"/>
  <c r="AE28" i="3"/>
  <c r="AD28" i="3"/>
  <c r="W32" i="4"/>
  <c r="J27" i="1" s="1"/>
  <c r="AE40" i="4"/>
  <c r="AD40" i="4"/>
  <c r="AC28" i="5"/>
  <c r="W32" i="3"/>
  <c r="J18" i="1" s="1"/>
  <c r="AE40" i="3"/>
  <c r="AC40" i="3"/>
  <c r="AC28" i="3"/>
  <c r="AE40" i="6"/>
  <c r="AD40" i="6"/>
  <c r="AD52" i="2"/>
  <c r="AC40" i="4"/>
  <c r="AC64" i="4"/>
  <c r="W56" i="2"/>
  <c r="R9" i="1" s="1"/>
  <c r="AE64" i="2"/>
  <c r="AD64" i="2"/>
  <c r="AC64" i="2"/>
  <c r="W32" i="2"/>
  <c r="J9" i="1" s="1"/>
  <c r="AE40" i="2"/>
  <c r="AD40" i="2"/>
  <c r="AC40" i="6"/>
  <c r="W44" i="3"/>
  <c r="N18" i="1" s="1"/>
  <c r="AE52" i="3"/>
  <c r="AD52" i="3"/>
</calcChain>
</file>

<file path=xl/sharedStrings.xml><?xml version="1.0" encoding="utf-8"?>
<sst xmlns="http://schemas.openxmlformats.org/spreadsheetml/2006/main" count="1761" uniqueCount="439">
  <si>
    <t>白飯</t>
  </si>
  <si>
    <t>胚芽飯</t>
  </si>
  <si>
    <t>廣式揚州炒飯</t>
  </si>
  <si>
    <t>小米飯</t>
  </si>
  <si>
    <t>糙米飯</t>
  </si>
  <si>
    <t>洋蔥炒蛋</t>
  </si>
  <si>
    <t>☆印度咖哩雞</t>
  </si>
  <si>
    <t>秘醬雞腿</t>
  </si>
  <si>
    <t>紅燒豬腩</t>
  </si>
  <si>
    <t>花生滷海結</t>
  </si>
  <si>
    <t>豬肉蒸餃</t>
  </si>
  <si>
    <t>韓式泡菜肉片</t>
  </si>
  <si>
    <t>彩椒雞柳條</t>
  </si>
  <si>
    <t>開陽瓠瓜</t>
  </si>
  <si>
    <t>敏豆杏鮑菇</t>
  </si>
  <si>
    <t>蝦醬空心菜</t>
  </si>
  <si>
    <t>高麗菜</t>
  </si>
  <si>
    <t>蘿蔔豚骨湯</t>
  </si>
  <si>
    <t>燕麥紅茶</t>
  </si>
  <si>
    <t>冬瓜豚肉湯</t>
  </si>
  <si>
    <t>馬鈴薯濃湯</t>
  </si>
  <si>
    <t>熱量：
(大卡)</t>
  </si>
  <si>
    <t>脂肪：
(克)</t>
  </si>
  <si>
    <t>蛋白質:
(克)</t>
  </si>
  <si>
    <t>醣類:
(克)</t>
  </si>
  <si>
    <t>五穀飯</t>
  </si>
  <si>
    <t>中式傳統炒麵</t>
  </si>
  <si>
    <t>麥片飯</t>
  </si>
  <si>
    <t>香菜豆包</t>
  </si>
  <si>
    <t>鐵路豬排</t>
  </si>
  <si>
    <t>◎繼光香香雞</t>
  </si>
  <si>
    <t>壽喜燒肉片</t>
  </si>
  <si>
    <t>義式香草雞腿</t>
  </si>
  <si>
    <t>番茄炒蛋</t>
  </si>
  <si>
    <t>宮保油腐</t>
  </si>
  <si>
    <t>客家小炒</t>
  </si>
  <si>
    <t>醬淋海鮮腸粉</t>
  </si>
  <si>
    <t>粉絲上樹</t>
  </si>
  <si>
    <t>什錦蘿蔔煮</t>
  </si>
  <si>
    <t>小瓜炒嫩雞</t>
  </si>
  <si>
    <t>芋香鍋燒白菜</t>
  </si>
  <si>
    <t>※有機高麗菜☆</t>
  </si>
  <si>
    <t>味噌海芽湯</t>
  </si>
  <si>
    <t>大瓜肉絲湯</t>
  </si>
  <si>
    <t>金針排骨湯</t>
  </si>
  <si>
    <t>韭菜豬血湯</t>
  </si>
  <si>
    <t>酸辣湯</t>
  </si>
  <si>
    <t>小薏仁飯</t>
  </si>
  <si>
    <t>白醬奶油培根焗烤飯</t>
  </si>
  <si>
    <t>紫米飯</t>
  </si>
  <si>
    <t>◎卡滋鮮豬柳條</t>
  </si>
  <si>
    <t>芝麻雞腿</t>
  </si>
  <si>
    <t>可樂豬腳</t>
  </si>
  <si>
    <t>菜脯炒蛋</t>
  </si>
  <si>
    <t>醬燒百頁</t>
  </si>
  <si>
    <t>海苔茶碗蒸</t>
  </si>
  <si>
    <t>烤地瓜</t>
  </si>
  <si>
    <t>培根高麗菜</t>
  </si>
  <si>
    <t>肉燥空心菜</t>
  </si>
  <si>
    <t>拌炒雙花</t>
  </si>
  <si>
    <t>※有機皺葉白菜</t>
  </si>
  <si>
    <t>豆芽菜</t>
  </si>
  <si>
    <t>玉米濃湯</t>
  </si>
  <si>
    <t>豆薯排骨湯</t>
  </si>
  <si>
    <t>紅豆粉圓奶茶</t>
  </si>
  <si>
    <t>芹香貢丸湯</t>
  </si>
  <si>
    <t>☆金針菇肉絲湯</t>
  </si>
  <si>
    <t>美濃粄條</t>
  </si>
  <si>
    <t>蠔油嫩干</t>
  </si>
  <si>
    <t>鐵板奶油豬柳</t>
  </si>
  <si>
    <t>◎椒鹽虱目魚條</t>
  </si>
  <si>
    <t>☆日式咖哩豬</t>
    <phoneticPr fontId="3" type="noConversion"/>
  </si>
  <si>
    <t>十三香滷雞腿</t>
  </si>
  <si>
    <t>玉米炒蛋</t>
  </si>
  <si>
    <t>燒滷翅小腿</t>
  </si>
  <si>
    <t>香蒸銀絲卷</t>
  </si>
  <si>
    <t>番茄肉丸子</t>
  </si>
  <si>
    <t>鮮燴桂竹筍</t>
  </si>
  <si>
    <t>蔥油肉絲蒲瓜</t>
  </si>
  <si>
    <t>黃瓜什錦</t>
  </si>
  <si>
    <t>白花椰炒嫩雞</t>
  </si>
  <si>
    <t>鴛鴦粉絲</t>
  </si>
  <si>
    <t>味噌豆腐湯</t>
  </si>
  <si>
    <t>蘿蔔肉羹清湯</t>
  </si>
  <si>
    <t>海芽肉絲湯</t>
  </si>
  <si>
    <t>豆干小炒</t>
  </si>
  <si>
    <t>麻香燉雞</t>
  </si>
  <si>
    <t>金瓜炒蛋</t>
  </si>
  <si>
    <t>香菇蘿蔔肉燥</t>
  </si>
  <si>
    <t>杏鮑菇炒高麗菜1</t>
  </si>
  <si>
    <t>大阪燒章魚丸</t>
  </si>
  <si>
    <t>☆油菜</t>
    <phoneticPr fontId="3" type="noConversion"/>
  </si>
  <si>
    <t>青菜蛋花湯</t>
  </si>
  <si>
    <t>✽✽使用台灣豬肉✽✽</t>
  </si>
  <si>
    <t>台中市豐南國中111年5月菜單明細</t>
  </si>
  <si>
    <t>大同餐盒有限公司    電話:04-22331299</t>
  </si>
  <si>
    <t>供應量</t>
  </si>
  <si>
    <t>日期</t>
  </si>
  <si>
    <t>星期</t>
  </si>
  <si>
    <t>主食</t>
  </si>
  <si>
    <t>烹
調</t>
  </si>
  <si>
    <t>主菜</t>
  </si>
  <si>
    <t>副菜</t>
  </si>
  <si>
    <t>青菜</t>
  </si>
  <si>
    <t>湯</t>
  </si>
  <si>
    <t>營養分析</t>
  </si>
  <si>
    <t>食物類別</t>
  </si>
  <si>
    <t>份數</t>
  </si>
  <si>
    <t>個人量(克)</t>
  </si>
  <si>
    <t>麻婆豆腐</t>
    <phoneticPr fontId="3" type="noConversion"/>
  </si>
  <si>
    <t>拌炒綠花椰</t>
    <phoneticPr fontId="3" type="noConversion"/>
  </si>
  <si>
    <t>小白菜</t>
    <phoneticPr fontId="3" type="noConversion"/>
  </si>
  <si>
    <t>榨菜三絲湯</t>
    <phoneticPr fontId="3" type="noConversion"/>
  </si>
  <si>
    <t>醣類(g)：</t>
  </si>
  <si>
    <t>全穀雜糧類</t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</si>
  <si>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</si>
  <si>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</si>
  <si>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</si>
  <si>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</si>
  <si>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月</t>
  </si>
  <si>
    <t>白米</t>
  </si>
  <si>
    <t>雞蛋</t>
  </si>
  <si>
    <t>豆腐</t>
  </si>
  <si>
    <t>青花菜</t>
  </si>
  <si>
    <t>小白菜</t>
  </si>
  <si>
    <t>筍</t>
  </si>
  <si>
    <t>脂肪(g)：</t>
  </si>
  <si>
    <t>豆魚蛋肉類</t>
  </si>
  <si>
    <t>主食</t>
    <phoneticPr fontId="3" type="noConversion"/>
  </si>
  <si>
    <t>洋蔥</t>
  </si>
  <si>
    <t>紅蘿蔔</t>
  </si>
  <si>
    <t>蒜末</t>
  </si>
  <si>
    <t>適量</t>
  </si>
  <si>
    <t>濕豆皮</t>
    <phoneticPr fontId="3" type="noConversion"/>
  </si>
  <si>
    <t>蛋白質(g)：</t>
  </si>
  <si>
    <t>蔬菜類</t>
  </si>
  <si>
    <t>肉</t>
    <phoneticPr fontId="3" type="noConversion"/>
  </si>
  <si>
    <t xml:space="preserve"> </t>
    <phoneticPr fontId="3" type="noConversion"/>
  </si>
  <si>
    <t>日</t>
  </si>
  <si>
    <t>醬油/豆瓣醬</t>
    <phoneticPr fontId="3" type="noConversion"/>
  </si>
  <si>
    <t>適量</t>
    <phoneticPr fontId="3" type="noConversion"/>
  </si>
  <si>
    <t>熱量(大卡)：</t>
  </si>
  <si>
    <t>油脂與堅果種子類</t>
  </si>
  <si>
    <t>菜</t>
    <phoneticPr fontId="3" type="noConversion"/>
  </si>
  <si>
    <t xml:space="preserve"> </t>
    <phoneticPr fontId="3" type="noConversion"/>
  </si>
  <si>
    <t>星期一</t>
  </si>
  <si>
    <t>青豆仁</t>
  </si>
  <si>
    <t>木耳</t>
  </si>
  <si>
    <t>水果類</t>
  </si>
  <si>
    <t>油</t>
    <phoneticPr fontId="3" type="noConversion"/>
  </si>
  <si>
    <t>榨菜</t>
  </si>
  <si>
    <t>水果</t>
    <phoneticPr fontId="3" type="noConversion"/>
  </si>
  <si>
    <t>餐數</t>
  </si>
  <si>
    <t>印度咖哩雞</t>
  </si>
  <si>
    <t>府城蝦捲</t>
    <phoneticPr fontId="3" type="noConversion"/>
  </si>
  <si>
    <t>油菜</t>
    <phoneticPr fontId="3" type="noConversion"/>
  </si>
  <si>
    <t>醣類</t>
    <phoneticPr fontId="3" type="noConversion"/>
  </si>
  <si>
    <t>骨腿丁(帶骨)</t>
  </si>
  <si>
    <t>海帶結</t>
  </si>
  <si>
    <t>蝦捲(以魚丸計重)</t>
  </si>
  <si>
    <t>油菜</t>
  </si>
  <si>
    <t>白蘿蔔</t>
  </si>
  <si>
    <t>胚芽米</t>
  </si>
  <si>
    <t>☆馬鈴薯</t>
    <phoneticPr fontId="3" type="noConversion"/>
  </si>
  <si>
    <t>豬肉</t>
  </si>
  <si>
    <t>排骨(帶骨)</t>
  </si>
  <si>
    <t>毛豆仁</t>
  </si>
  <si>
    <t>芹菜</t>
  </si>
  <si>
    <t>星期二</t>
  </si>
  <si>
    <t>花生</t>
    <phoneticPr fontId="3" type="noConversion"/>
  </si>
  <si>
    <t>咖哩粉</t>
    <phoneticPr fontId="3" type="noConversion"/>
  </si>
  <si>
    <t>醬油</t>
    <phoneticPr fontId="3" type="noConversion"/>
  </si>
  <si>
    <t>◎蒜味魚片</t>
    <phoneticPr fontId="3" type="noConversion"/>
  </si>
  <si>
    <t>福山萵苣</t>
    <phoneticPr fontId="3" type="noConversion"/>
  </si>
  <si>
    <t>蒸豬肉蒸餃</t>
    <phoneticPr fontId="3" type="noConversion"/>
  </si>
  <si>
    <t>瓠瓜</t>
  </si>
  <si>
    <t>福山萵苣</t>
  </si>
  <si>
    <t>燕麥</t>
  </si>
  <si>
    <t>蒜末</t>
    <phoneticPr fontId="3" type="noConversion"/>
  </si>
  <si>
    <t>(絞肉重)</t>
    <phoneticPr fontId="3" type="noConversion"/>
  </si>
  <si>
    <t>紅茶包</t>
  </si>
  <si>
    <t>玉米</t>
  </si>
  <si>
    <t>醃料/地瓜粉</t>
    <phoneticPr fontId="3" type="noConversion"/>
  </si>
  <si>
    <t>星期三</t>
  </si>
  <si>
    <t>蝦皮</t>
  </si>
  <si>
    <t>油</t>
    <phoneticPr fontId="3" type="noConversion"/>
  </si>
  <si>
    <t>培根</t>
  </si>
  <si>
    <t>水果</t>
    <phoneticPr fontId="3" type="noConversion"/>
  </si>
  <si>
    <t>韓式炒豬</t>
  </si>
  <si>
    <t>有機青江菜</t>
    <phoneticPr fontId="3" type="noConversion"/>
  </si>
  <si>
    <t>醣類</t>
    <phoneticPr fontId="3" type="noConversion"/>
  </si>
  <si>
    <t>雞腿(帶骨)</t>
  </si>
  <si>
    <t>豬肉</t>
    <phoneticPr fontId="3" type="noConversion"/>
  </si>
  <si>
    <t>敏豆</t>
  </si>
  <si>
    <t>※有機青江菜</t>
    <phoneticPr fontId="3" type="noConversion"/>
  </si>
  <si>
    <t>冬瓜</t>
  </si>
  <si>
    <t>主食</t>
    <phoneticPr fontId="3" type="noConversion"/>
  </si>
  <si>
    <t>小米</t>
  </si>
  <si>
    <t>醬汁</t>
    <phoneticPr fontId="3" type="noConversion"/>
  </si>
  <si>
    <t>洋蔥</t>
    <phoneticPr fontId="3" type="noConversion"/>
  </si>
  <si>
    <t>杏鮑菇</t>
  </si>
  <si>
    <t>紅蘿蔔</t>
    <phoneticPr fontId="3" type="noConversion"/>
  </si>
  <si>
    <t>星期四</t>
  </si>
  <si>
    <t>泡菜</t>
    <phoneticPr fontId="3" type="noConversion"/>
  </si>
  <si>
    <t>蛋白質</t>
    <phoneticPr fontId="3" type="noConversion"/>
  </si>
  <si>
    <t>脂肪</t>
    <phoneticPr fontId="3" type="noConversion"/>
  </si>
  <si>
    <t>熱量</t>
    <phoneticPr fontId="3" type="noConversion"/>
  </si>
  <si>
    <t>烤調理雞柳條</t>
    <phoneticPr fontId="3" type="noConversion"/>
  </si>
  <si>
    <t>空心菜</t>
  </si>
  <si>
    <t>主食</t>
    <phoneticPr fontId="3" type="noConversion"/>
  </si>
  <si>
    <t>糙米</t>
  </si>
  <si>
    <t>彩椒</t>
  </si>
  <si>
    <t>肉</t>
    <phoneticPr fontId="3" type="noConversion"/>
  </si>
  <si>
    <t xml:space="preserve"> </t>
    <phoneticPr fontId="3" type="noConversion"/>
  </si>
  <si>
    <t>蝦皮/蝦醬</t>
  </si>
  <si>
    <t>馬鈴薯</t>
  </si>
  <si>
    <t>菜</t>
    <phoneticPr fontId="3" type="noConversion"/>
  </si>
  <si>
    <t xml:space="preserve"> </t>
    <phoneticPr fontId="3" type="noConversion"/>
  </si>
  <si>
    <t>星期五</t>
  </si>
  <si>
    <t>油</t>
    <phoneticPr fontId="3" type="noConversion"/>
  </si>
  <si>
    <t>醬油/滷包</t>
    <phoneticPr fontId="3" type="noConversion"/>
  </si>
  <si>
    <t>適量</t>
    <phoneticPr fontId="3" type="noConversion"/>
  </si>
  <si>
    <t>火腿</t>
  </si>
  <si>
    <t>雞丁.鴨丁.雞排.雞翅.排骨.豬腳廢棄率40%    雞腿廢棄率50%    雞排(無骨)廢棄率0%    豬肋排廢棄率30%</t>
  </si>
  <si>
    <t>使用台灣豬肉</t>
  </si>
  <si>
    <t>標示者◎為炸物    標示※為有機蔬菜類食材   標示☆者為在地蔬果或生鮮農漁產品      食材中木耳皆為乾木耳泡發後重</t>
    <phoneticPr fontId="3" type="noConversion"/>
  </si>
  <si>
    <t>紅片白花椰</t>
    <phoneticPr fontId="3" type="noConversion"/>
  </si>
  <si>
    <t>鵝白菜</t>
    <phoneticPr fontId="3" type="noConversion"/>
  </si>
  <si>
    <t>熱量</t>
    <phoneticPr fontId="3" type="noConversion"/>
  </si>
  <si>
    <t>豆包</t>
  </si>
  <si>
    <t>白花椰</t>
  </si>
  <si>
    <t>鵝白菜</t>
  </si>
  <si>
    <t>主食</t>
    <phoneticPr fontId="3" type="noConversion"/>
  </si>
  <si>
    <t>香菜</t>
  </si>
  <si>
    <t>番茄</t>
  </si>
  <si>
    <t>肉</t>
    <phoneticPr fontId="3" type="noConversion"/>
  </si>
  <si>
    <t xml:space="preserve"> </t>
    <phoneticPr fontId="3" type="noConversion"/>
  </si>
  <si>
    <t>海帶芽</t>
  </si>
  <si>
    <t>菜</t>
    <phoneticPr fontId="3" type="noConversion"/>
  </si>
  <si>
    <t xml:space="preserve"> </t>
    <phoneticPr fontId="3" type="noConversion"/>
  </si>
  <si>
    <t>醬油</t>
    <phoneticPr fontId="3" type="noConversion"/>
  </si>
  <si>
    <t>醬油</t>
    <phoneticPr fontId="3" type="noConversion"/>
  </si>
  <si>
    <t>柴魚片/味噌</t>
  </si>
  <si>
    <t>水果</t>
    <phoneticPr fontId="3" type="noConversion"/>
  </si>
  <si>
    <t>青江菜</t>
    <phoneticPr fontId="3" type="noConversion"/>
  </si>
  <si>
    <t>脂肪</t>
    <phoneticPr fontId="3" type="noConversion"/>
  </si>
  <si>
    <t>熱量</t>
    <phoneticPr fontId="3" type="noConversion"/>
  </si>
  <si>
    <t>油豆腐</t>
  </si>
  <si>
    <t>冬粉</t>
  </si>
  <si>
    <t>青江菜</t>
  </si>
  <si>
    <t>大黃瓜</t>
  </si>
  <si>
    <t>五穀米</t>
  </si>
  <si>
    <t>醬油/乾辣椒</t>
    <phoneticPr fontId="3" type="noConversion"/>
  </si>
  <si>
    <t>中式傳統炒麵</t>
    <phoneticPr fontId="3" type="noConversion"/>
  </si>
  <si>
    <t>鮮肉珍珠丸</t>
    <phoneticPr fontId="3" type="noConversion"/>
  </si>
  <si>
    <t>芥藍菜</t>
    <phoneticPr fontId="3" type="noConversion"/>
  </si>
  <si>
    <t>脂肪</t>
    <phoneticPr fontId="3" type="noConversion"/>
  </si>
  <si>
    <t>麵條</t>
  </si>
  <si>
    <t>雞胸丁(帶骨)</t>
  </si>
  <si>
    <t>蒸調理珍珠丸</t>
    <phoneticPr fontId="3" type="noConversion"/>
  </si>
  <si>
    <t>芥藍菜</t>
  </si>
  <si>
    <t>金針菇</t>
  </si>
  <si>
    <t>九層塔</t>
  </si>
  <si>
    <t>(豬肉重)</t>
    <phoneticPr fontId="3" type="noConversion"/>
  </si>
  <si>
    <t>醃料/地瓜粉</t>
    <phoneticPr fontId="3" type="noConversion"/>
  </si>
  <si>
    <t>金針花乾</t>
    <phoneticPr fontId="3" type="noConversion"/>
  </si>
  <si>
    <t>油</t>
    <phoneticPr fontId="3" type="noConversion"/>
  </si>
  <si>
    <t>鳥蛋</t>
  </si>
  <si>
    <t>水果</t>
    <phoneticPr fontId="3" type="noConversion"/>
  </si>
  <si>
    <t>韭菜</t>
  </si>
  <si>
    <t>有機高麗菜</t>
    <phoneticPr fontId="3" type="noConversion"/>
  </si>
  <si>
    <t>蛋白質</t>
    <phoneticPr fontId="3" type="noConversion"/>
  </si>
  <si>
    <t>醣類</t>
    <phoneticPr fontId="3" type="noConversion"/>
  </si>
  <si>
    <t>黃豆干</t>
  </si>
  <si>
    <t>小黃瓜</t>
  </si>
  <si>
    <t>※有機高麗菜</t>
    <phoneticPr fontId="3" type="noConversion"/>
  </si>
  <si>
    <t>豬血</t>
  </si>
  <si>
    <t>主食</t>
    <phoneticPr fontId="3" type="noConversion"/>
  </si>
  <si>
    <t>麥片</t>
  </si>
  <si>
    <t>雞肉(無骨)</t>
  </si>
  <si>
    <t>☆紅蘿蔔</t>
    <phoneticPr fontId="3" type="noConversion"/>
  </si>
  <si>
    <t>酸菜</t>
  </si>
  <si>
    <t>菜</t>
    <phoneticPr fontId="3" type="noConversion"/>
  </si>
  <si>
    <t>玉米筍</t>
  </si>
  <si>
    <t>魷魚(乾魷魚泡發)</t>
  </si>
  <si>
    <t>小魚乾</t>
  </si>
  <si>
    <t>油菜</t>
    <phoneticPr fontId="3" type="noConversion"/>
  </si>
  <si>
    <t>蒸調理海鮮腸粉</t>
    <phoneticPr fontId="3" type="noConversion"/>
  </si>
  <si>
    <t>大白菜</t>
  </si>
  <si>
    <t>義式香草粉/醬油</t>
    <phoneticPr fontId="3" type="noConversion"/>
  </si>
  <si>
    <t>(魚肉漿重)</t>
    <phoneticPr fontId="3" type="noConversion"/>
  </si>
  <si>
    <t>芋頭</t>
  </si>
  <si>
    <t>肉</t>
    <phoneticPr fontId="3" type="noConversion"/>
  </si>
  <si>
    <t>調理咕咾肉</t>
    <phoneticPr fontId="3" type="noConversion"/>
  </si>
  <si>
    <t>標示者◎為炸物    標示※為有機蔬菜類食材   標示☆者為在地蔬果或生鮮農漁產品      食材中木耳皆為乾木耳泡發後重</t>
  </si>
  <si>
    <t>烏龍黑干</t>
    <phoneticPr fontId="3" type="noConversion"/>
  </si>
  <si>
    <t>拌炒海帶根</t>
    <phoneticPr fontId="3" type="noConversion"/>
  </si>
  <si>
    <t>黑豆干</t>
  </si>
  <si>
    <t>海帶根</t>
  </si>
  <si>
    <t>菜脯</t>
  </si>
  <si>
    <t>素火腿</t>
    <phoneticPr fontId="3" type="noConversion"/>
  </si>
  <si>
    <t>三杯雞</t>
    <phoneticPr fontId="3" type="noConversion"/>
  </si>
  <si>
    <t>古早味肉羹</t>
    <phoneticPr fontId="3" type="noConversion"/>
  </si>
  <si>
    <t>地瓜</t>
  </si>
  <si>
    <t>豆薯</t>
  </si>
  <si>
    <t>小薏仁</t>
  </si>
  <si>
    <t>排骨</t>
  </si>
  <si>
    <t xml:space="preserve"> </t>
    <phoneticPr fontId="3" type="noConversion"/>
  </si>
  <si>
    <t>水果</t>
    <phoneticPr fontId="3" type="noConversion"/>
  </si>
  <si>
    <t>◎卡滋鮮豬柳條</t>
    <phoneticPr fontId="3" type="noConversion"/>
  </si>
  <si>
    <t>麥克雞塊</t>
    <phoneticPr fontId="3" type="noConversion"/>
  </si>
  <si>
    <t>青江菜</t>
    <phoneticPr fontId="3" type="noConversion"/>
  </si>
  <si>
    <t>脂肪</t>
    <phoneticPr fontId="3" type="noConversion"/>
  </si>
  <si>
    <t>烤調理雞塊</t>
    <phoneticPr fontId="3" type="noConversion"/>
  </si>
  <si>
    <t>紅豆</t>
  </si>
  <si>
    <t>(肉漿重)</t>
    <phoneticPr fontId="3" type="noConversion"/>
  </si>
  <si>
    <t>粉圓</t>
  </si>
  <si>
    <t>紅茶包/奶粉</t>
  </si>
  <si>
    <t>水果</t>
    <phoneticPr fontId="3" type="noConversion"/>
  </si>
  <si>
    <t>起司絲</t>
  </si>
  <si>
    <t>有機皺葉白菜</t>
    <phoneticPr fontId="3" type="noConversion"/>
  </si>
  <si>
    <t>百頁豆腐</t>
  </si>
  <si>
    <t>※有機皺葉白菜</t>
    <phoneticPr fontId="3" type="noConversion"/>
  </si>
  <si>
    <t>醬油/芝麻</t>
    <phoneticPr fontId="3" type="noConversion"/>
  </si>
  <si>
    <t>毛豆</t>
  </si>
  <si>
    <t>貢丸</t>
  </si>
  <si>
    <t>醬油</t>
    <phoneticPr fontId="3" type="noConversion"/>
  </si>
  <si>
    <t>適量</t>
    <phoneticPr fontId="3" type="noConversion"/>
  </si>
  <si>
    <t>海苔茶碗蒸</t>
    <phoneticPr fontId="3" type="noConversion"/>
  </si>
  <si>
    <t>金針菇肉絲湯</t>
  </si>
  <si>
    <t>熱量</t>
    <phoneticPr fontId="3" type="noConversion"/>
  </si>
  <si>
    <t>豬腳(帶骨)</t>
  </si>
  <si>
    <t>☆金針菇</t>
    <phoneticPr fontId="3" type="noConversion"/>
  </si>
  <si>
    <t>紫米</t>
  </si>
  <si>
    <t>海苔絲</t>
  </si>
  <si>
    <t>綠花椰</t>
  </si>
  <si>
    <t>薑</t>
  </si>
  <si>
    <t>菜</t>
    <phoneticPr fontId="3" type="noConversion"/>
  </si>
  <si>
    <t>醬油/可樂</t>
    <phoneticPr fontId="3" type="noConversion"/>
  </si>
  <si>
    <t>標示者◎為炸物    標示※為有機蔬菜類食材   標示☆者為在地蔬果或生鮮農漁產品      食材中木耳皆為乾木耳泡發後重</t>
    <phoneticPr fontId="3" type="noConversion"/>
  </si>
  <si>
    <t>薑絲冬瓜湯</t>
  </si>
  <si>
    <t>蛋白質</t>
    <phoneticPr fontId="3" type="noConversion"/>
  </si>
  <si>
    <t>脂肪</t>
    <phoneticPr fontId="3" type="noConversion"/>
  </si>
  <si>
    <t>醣類</t>
    <phoneticPr fontId="3" type="noConversion"/>
  </si>
  <si>
    <t>熱量</t>
    <phoneticPr fontId="3" type="noConversion"/>
  </si>
  <si>
    <t>小方豆干</t>
  </si>
  <si>
    <t>桂竹筍</t>
  </si>
  <si>
    <t>主食</t>
    <phoneticPr fontId="3" type="noConversion"/>
  </si>
  <si>
    <t>肉</t>
    <phoneticPr fontId="3" type="noConversion"/>
  </si>
  <si>
    <t xml:space="preserve"> </t>
    <phoneticPr fontId="3" type="noConversion"/>
  </si>
  <si>
    <t>醬油/蠔油</t>
    <phoneticPr fontId="3" type="noConversion"/>
  </si>
  <si>
    <t>適量</t>
    <phoneticPr fontId="3" type="noConversion"/>
  </si>
  <si>
    <t>梅乾菜</t>
  </si>
  <si>
    <t>菜</t>
    <phoneticPr fontId="3" type="noConversion"/>
  </si>
  <si>
    <t>福山萵苣</t>
    <phoneticPr fontId="3" type="noConversion"/>
  </si>
  <si>
    <t>翅小腿(帶骨)</t>
    <phoneticPr fontId="3" type="noConversion"/>
  </si>
  <si>
    <t>醬油</t>
    <phoneticPr fontId="3" type="noConversion"/>
  </si>
  <si>
    <t>味噌</t>
  </si>
  <si>
    <t>醬油/奶油</t>
    <phoneticPr fontId="3" type="noConversion"/>
  </si>
  <si>
    <t>蔥</t>
  </si>
  <si>
    <t>柴魚片</t>
  </si>
  <si>
    <t>油</t>
    <phoneticPr fontId="3" type="noConversion"/>
  </si>
  <si>
    <t>水果</t>
    <phoneticPr fontId="3" type="noConversion"/>
  </si>
  <si>
    <t>◎椒鹽虱目魚條</t>
    <phoneticPr fontId="3" type="noConversion"/>
  </si>
  <si>
    <t>鵝白菜</t>
    <phoneticPr fontId="3" type="noConversion"/>
  </si>
  <si>
    <t>榨菜肉絲湯</t>
    <phoneticPr fontId="3" type="noConversion"/>
  </si>
  <si>
    <t>蛋白質</t>
    <phoneticPr fontId="3" type="noConversion"/>
  </si>
  <si>
    <t>脂肪</t>
    <phoneticPr fontId="3" type="noConversion"/>
  </si>
  <si>
    <t>醣類</t>
    <phoneticPr fontId="3" type="noConversion"/>
  </si>
  <si>
    <t>粄條</t>
  </si>
  <si>
    <t>虱目魚肉</t>
    <phoneticPr fontId="3" type="noConversion"/>
  </si>
  <si>
    <t>蒸銀絲卷</t>
    <phoneticPr fontId="3" type="noConversion"/>
  </si>
  <si>
    <t>主食</t>
    <phoneticPr fontId="3" type="noConversion"/>
  </si>
  <si>
    <t>醃料/地瓜粉</t>
    <phoneticPr fontId="3" type="noConversion"/>
  </si>
  <si>
    <t>肉</t>
    <phoneticPr fontId="3" type="noConversion"/>
  </si>
  <si>
    <t>菜</t>
    <phoneticPr fontId="3" type="noConversion"/>
  </si>
  <si>
    <t>油</t>
    <phoneticPr fontId="3" type="noConversion"/>
  </si>
  <si>
    <t>日式咖哩豬</t>
  </si>
  <si>
    <t>家常嫩腐</t>
    <phoneticPr fontId="3" type="noConversion"/>
  </si>
  <si>
    <t>有機油菜</t>
    <phoneticPr fontId="3" type="noConversion"/>
  </si>
  <si>
    <t>蛋白質</t>
    <phoneticPr fontId="3" type="noConversion"/>
  </si>
  <si>
    <t>熱量</t>
    <phoneticPr fontId="3" type="noConversion"/>
  </si>
  <si>
    <t>※有機油菜</t>
    <phoneticPr fontId="3" type="noConversion"/>
  </si>
  <si>
    <t>調理肉羹</t>
    <phoneticPr fontId="3" type="noConversion"/>
  </si>
  <si>
    <t>主食</t>
    <phoneticPr fontId="3" type="noConversion"/>
  </si>
  <si>
    <t>☆馬鈴薯</t>
    <phoneticPr fontId="3" type="noConversion"/>
  </si>
  <si>
    <t>菜</t>
    <phoneticPr fontId="3" type="noConversion"/>
  </si>
  <si>
    <t>醬油</t>
    <phoneticPr fontId="3" type="noConversion"/>
  </si>
  <si>
    <t>適量</t>
    <phoneticPr fontId="3" type="noConversion"/>
  </si>
  <si>
    <t xml:space="preserve"> </t>
    <phoneticPr fontId="3" type="noConversion"/>
  </si>
  <si>
    <t>咖哩粉</t>
    <phoneticPr fontId="3" type="noConversion"/>
  </si>
  <si>
    <t>空心菜</t>
    <phoneticPr fontId="3" type="noConversion"/>
  </si>
  <si>
    <t>煮調理肉丸子</t>
    <phoneticPr fontId="3" type="noConversion"/>
  </si>
  <si>
    <t>標示者◎為炸物    標示※為有機蔬菜類食材   標示☆者為在地蔬果或生鮮農漁產品      食材中木耳皆為乾木耳泡發後重</t>
    <phoneticPr fontId="3" type="noConversion"/>
  </si>
  <si>
    <t>小方豆干</t>
    <phoneticPr fontId="3" type="noConversion"/>
  </si>
  <si>
    <t>南瓜</t>
  </si>
  <si>
    <t>☆紅蘿蔔</t>
    <phoneticPr fontId="3" type="noConversion"/>
  </si>
  <si>
    <t>甜椒</t>
    <phoneticPr fontId="3" type="noConversion"/>
  </si>
  <si>
    <t>鵝白菜</t>
    <phoneticPr fontId="3" type="noConversion"/>
  </si>
  <si>
    <t>煮調理章魚丸</t>
    <phoneticPr fontId="3" type="noConversion"/>
  </si>
  <si>
    <t>香菇</t>
  </si>
  <si>
    <t>(花枝丸計)</t>
    <phoneticPr fontId="3" type="noConversion"/>
  </si>
  <si>
    <t>麻油</t>
    <phoneticPr fontId="3" type="noConversion"/>
  </si>
  <si>
    <t>皮絲</t>
  </si>
  <si>
    <t>麻婆豆腐</t>
    <phoneticPr fontId="3" type="noConversion"/>
  </si>
  <si>
    <t>拌炒綠花椰</t>
    <phoneticPr fontId="3" type="noConversion"/>
  </si>
  <si>
    <t>小白菜</t>
    <phoneticPr fontId="3" type="noConversion"/>
  </si>
  <si>
    <t>榨菜三絲湯</t>
    <phoneticPr fontId="3" type="noConversion"/>
  </si>
  <si>
    <t>油菜</t>
    <phoneticPr fontId="3" type="noConversion"/>
  </si>
  <si>
    <t>府城蝦捲</t>
    <phoneticPr fontId="3" type="noConversion"/>
  </si>
  <si>
    <t>福山萵苣</t>
    <phoneticPr fontId="3" type="noConversion"/>
  </si>
  <si>
    <t>※有機青江菜</t>
    <phoneticPr fontId="3" type="noConversion"/>
  </si>
  <si>
    <t>鵝白菜</t>
    <phoneticPr fontId="3" type="noConversion"/>
  </si>
  <si>
    <t>青江菜</t>
    <phoneticPr fontId="3" type="noConversion"/>
  </si>
  <si>
    <t>油菜</t>
    <phoneticPr fontId="3" type="noConversion"/>
  </si>
  <si>
    <t>鮮肉珍珠丸</t>
    <phoneticPr fontId="3" type="noConversion"/>
  </si>
  <si>
    <t>芥藍菜1</t>
    <phoneticPr fontId="3" type="noConversion"/>
  </si>
  <si>
    <t>烏龍黑干</t>
    <phoneticPr fontId="3" type="noConversion"/>
  </si>
  <si>
    <t>拌炒海帶根</t>
    <phoneticPr fontId="3" type="noConversion"/>
  </si>
  <si>
    <t>福山萵苣</t>
    <phoneticPr fontId="3" type="noConversion"/>
  </si>
  <si>
    <t>三杯雞</t>
    <phoneticPr fontId="3" type="noConversion"/>
  </si>
  <si>
    <t>古早味肉羹</t>
    <phoneticPr fontId="3" type="noConversion"/>
  </si>
  <si>
    <t>油菜</t>
    <phoneticPr fontId="3" type="noConversion"/>
  </si>
  <si>
    <t>麥克雞塊</t>
    <phoneticPr fontId="3" type="noConversion"/>
  </si>
  <si>
    <t>青江菜</t>
    <phoneticPr fontId="3" type="noConversion"/>
  </si>
  <si>
    <t>薑絲冬瓜湯</t>
    <phoneticPr fontId="3" type="noConversion"/>
  </si>
  <si>
    <t>鵝白菜</t>
    <phoneticPr fontId="3" type="noConversion"/>
  </si>
  <si>
    <t>榨菜肉絲湯</t>
    <phoneticPr fontId="3" type="noConversion"/>
  </si>
  <si>
    <t>家常嫩腐</t>
    <phoneticPr fontId="3" type="noConversion"/>
  </si>
  <si>
    <t>※有機油菜</t>
    <phoneticPr fontId="3" type="noConversion"/>
  </si>
  <si>
    <t>杏鮑菇炒高麗菜</t>
    <phoneticPr fontId="3" type="noConversion"/>
  </si>
  <si>
    <t>星期三</t>
    <phoneticPr fontId="3" type="noConversion"/>
  </si>
  <si>
    <t>星期四</t>
    <phoneticPr fontId="3" type="noConversion"/>
  </si>
  <si>
    <t>星期五</t>
    <phoneticPr fontId="3" type="noConversion"/>
  </si>
  <si>
    <t>適量</t>
    <phoneticPr fontId="3" type="noConversion"/>
  </si>
  <si>
    <t xml:space="preserve"> </t>
    <phoneticPr fontId="3" type="noConversion"/>
  </si>
  <si>
    <t>◎蒜味魚片</t>
    <phoneticPr fontId="3" type="noConversion"/>
  </si>
  <si>
    <t>◎繼光香香雞</t>
    <phoneticPr fontId="3" type="noConversion"/>
  </si>
  <si>
    <t>沙魚片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</si>
</sst>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;[Red]\-&quot;$&quot;#,##0.00"/>
    <numFmt numFmtId="176" formatCode="m&quot;月&quot;d&quot;日&quot;&quot;(一)蔬食日&quot;"/>
    <numFmt numFmtId="177" formatCode="m&quot;月&quot;d&quot;日&quot;&quot;(二)&quot;"/>
    <numFmt numFmtId="178" formatCode="m&quot;月&quot;d&quot;日&quot;&quot;(三)&quot;"/>
    <numFmt numFmtId="179" formatCode="m&quot;月&quot;d&quot;日&quot;&quot;(四)&quot;"/>
    <numFmt numFmtId="180" formatCode="m&quot;月&quot;d&quot;日&quot;&quot;(五)&quot;"/>
    <numFmt numFmtId="181" formatCode="0;_ "/>
    <numFmt numFmtId="182" formatCode="0;_쐀"/>
  </numFmts>
  <fonts count="4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sz val="9"/>
      <name val="新細明體"/>
      <family val="1"/>
      <charset val="136"/>
    </font>
    <font>
      <sz val="12"/>
      <name val="Arial"/>
      <family val="2"/>
    </font>
    <font>
      <sz val="10"/>
      <name val="Arial"/>
      <family val="2"/>
    </font>
    <font>
      <sz val="12"/>
      <name val="華康少女文字W3"/>
      <family val="3"/>
      <charset val="136"/>
    </font>
    <font>
      <sz val="12"/>
      <name val="華康少女文字W3"/>
      <family val="5"/>
      <charset val="136"/>
    </font>
    <font>
      <sz val="22"/>
      <name val="華康POP1體W7"/>
      <family val="5"/>
      <charset val="136"/>
    </font>
    <font>
      <sz val="22"/>
      <name val="Arial"/>
      <family val="2"/>
    </font>
    <font>
      <sz val="22"/>
      <color rgb="FFFF0000"/>
      <name val="華康少女文字W3"/>
      <family val="3"/>
      <charset val="136"/>
    </font>
    <font>
      <sz val="16"/>
      <color rgb="FFFF0000"/>
      <name val="華康少女文字W3"/>
      <family val="3"/>
      <charset val="136"/>
    </font>
    <font>
      <sz val="16"/>
      <name val="華康少女文字W3"/>
      <family val="3"/>
      <charset val="136"/>
    </font>
    <font>
      <sz val="16"/>
      <name val="華康少女文字W3"/>
      <family val="5"/>
      <charset val="136"/>
    </font>
    <font>
      <sz val="16"/>
      <name val="Arial"/>
      <family val="2"/>
    </font>
    <font>
      <sz val="16"/>
      <color indexed="8"/>
      <name val="華康POP1體W7"/>
      <family val="5"/>
      <charset val="136"/>
    </font>
    <font>
      <sz val="16"/>
      <color rgb="FFFF0000"/>
      <name val="Arial"/>
      <family val="2"/>
    </font>
    <font>
      <sz val="16"/>
      <color indexed="8"/>
      <name val="華康少女文字W3"/>
      <family val="3"/>
      <charset val="136"/>
    </font>
    <font>
      <sz val="16"/>
      <color rgb="FF222222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sz val="14"/>
      <color indexed="8"/>
      <name val="華康流隸體W5"/>
      <family val="4"/>
      <charset val="136"/>
    </font>
    <font>
      <sz val="9"/>
      <name val="華康少女文字W3"/>
      <family val="3"/>
      <charset val="136"/>
    </font>
    <font>
      <sz val="12"/>
      <color rgb="FFFF0000"/>
      <name val="Arial"/>
      <family val="2"/>
    </font>
    <font>
      <sz val="14"/>
      <color indexed="8"/>
      <name val="華康少女文字W3"/>
      <family val="3"/>
      <charset val="136"/>
    </font>
    <font>
      <sz val="9"/>
      <name val="華康流隸體W5"/>
      <family val="4"/>
      <charset val="136"/>
    </font>
    <font>
      <sz val="12"/>
      <color indexed="8"/>
      <name val="華康少女文字W3"/>
      <family val="3"/>
      <charset val="136"/>
    </font>
    <font>
      <sz val="12"/>
      <name val="華康POP1體W7"/>
      <family val="5"/>
      <charset val="136"/>
    </font>
    <font>
      <sz val="22"/>
      <color rgb="FFFF0000"/>
      <name val="Arial"/>
      <family val="2"/>
    </font>
    <font>
      <sz val="22"/>
      <name val="華康少女文字W3"/>
      <family val="3"/>
      <charset val="136"/>
    </font>
    <font>
      <sz val="16"/>
      <color theme="9" tint="-0.249977111117893"/>
      <name val="華康少女文字W3"/>
      <family val="3"/>
      <charset val="136"/>
    </font>
    <font>
      <sz val="12"/>
      <name val="華康海報體W12"/>
      <family val="5"/>
      <charset val="136"/>
    </font>
    <font>
      <sz val="25"/>
      <name val="微軟正黑體"/>
      <family val="2"/>
      <charset val="136"/>
    </font>
    <font>
      <sz val="7.5"/>
      <name val="Arial"/>
      <family val="2"/>
    </font>
    <font>
      <sz val="7.5"/>
      <name val="華康流隸體W5"/>
      <family val="4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15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center" vertical="center" shrinkToFit="1"/>
    </xf>
    <xf numFmtId="0" fontId="18" fillId="0" borderId="0" xfId="0" applyFont="1" applyAlignment="1">
      <alignment vertical="center" wrapText="1"/>
    </xf>
    <xf numFmtId="0" fontId="16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shrinkToFit="1"/>
    </xf>
    <xf numFmtId="0" fontId="24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vertical="center" shrinkToFit="1"/>
    </xf>
    <xf numFmtId="0" fontId="29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1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36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shrinkToFit="1"/>
    </xf>
    <xf numFmtId="0" fontId="39" fillId="0" borderId="0" xfId="0" applyFont="1" applyBorder="1" applyAlignment="1">
      <alignment horizontal="center" shrinkToFit="1"/>
    </xf>
    <xf numFmtId="0" fontId="39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>
      <alignment vertic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0" fillId="0" borderId="0" xfId="0" applyFont="1">
      <alignment vertical="center"/>
    </xf>
    <xf numFmtId="0" fontId="39" fillId="0" borderId="33" xfId="0" applyFont="1" applyBorder="1" applyAlignment="1">
      <alignment horizontal="center" vertical="center" textRotation="255"/>
    </xf>
    <xf numFmtId="0" fontId="40" fillId="0" borderId="33" xfId="0" applyFont="1" applyBorder="1" applyAlignment="1">
      <alignment vertical="center" textRotation="255"/>
    </xf>
    <xf numFmtId="0" fontId="40" fillId="0" borderId="33" xfId="0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 shrinkToFit="1"/>
    </xf>
    <xf numFmtId="0" fontId="40" fillId="0" borderId="33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39" fillId="0" borderId="34" xfId="0" applyFont="1" applyBorder="1" applyAlignment="1">
      <alignment horizontal="center"/>
    </xf>
    <xf numFmtId="0" fontId="38" fillId="2" borderId="33" xfId="0" applyFont="1" applyFill="1" applyBorder="1" applyAlignment="1">
      <alignment horizontal="center" vertical="center" shrinkToFit="1"/>
    </xf>
    <xf numFmtId="0" fontId="40" fillId="2" borderId="33" xfId="0" applyFont="1" applyFill="1" applyBorder="1" applyAlignment="1">
      <alignment horizontal="center" vertical="center" wrapText="1" shrinkToFit="1"/>
    </xf>
    <xf numFmtId="0" fontId="39" fillId="0" borderId="33" xfId="0" applyFont="1" applyBorder="1">
      <alignment vertical="center"/>
    </xf>
    <xf numFmtId="0" fontId="39" fillId="0" borderId="33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39" fillId="0" borderId="35" xfId="0" applyFont="1" applyBorder="1" applyAlignment="1">
      <alignment horizontal="center"/>
    </xf>
    <xf numFmtId="0" fontId="38" fillId="0" borderId="34" xfId="0" applyFont="1" applyFill="1" applyBorder="1" applyAlignment="1">
      <alignment horizontal="left" vertical="center" shrinkToFit="1"/>
    </xf>
    <xf numFmtId="0" fontId="39" fillId="0" borderId="33" xfId="0" applyFont="1" applyBorder="1" applyAlignment="1">
      <alignment horizontal="right"/>
    </xf>
    <xf numFmtId="0" fontId="38" fillId="0" borderId="35" xfId="0" applyFont="1" applyFill="1" applyBorder="1" applyAlignment="1">
      <alignment horizontal="left" vertical="center" shrinkToFit="1"/>
    </xf>
    <xf numFmtId="0" fontId="38" fillId="0" borderId="35" xfId="0" applyFont="1" applyFill="1" applyBorder="1" applyAlignment="1">
      <alignment vertical="center" textRotation="180" shrinkToFit="1"/>
    </xf>
    <xf numFmtId="0" fontId="42" fillId="0" borderId="35" xfId="0" applyFont="1" applyFill="1" applyBorder="1" applyAlignment="1">
      <alignment horizontal="left" vertical="center" shrinkToFit="1"/>
    </xf>
    <xf numFmtId="0" fontId="38" fillId="0" borderId="35" xfId="0" applyFont="1" applyBorder="1" applyAlignment="1">
      <alignment horizontal="left" vertical="center" shrinkToFit="1"/>
    </xf>
    <xf numFmtId="0" fontId="43" fillId="0" borderId="35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vertical="center" shrinkToFit="1"/>
    </xf>
    <xf numFmtId="0" fontId="39" fillId="0" borderId="33" xfId="0" applyFont="1" applyBorder="1" applyAlignment="1">
      <alignment horizontal="left"/>
    </xf>
    <xf numFmtId="0" fontId="1" fillId="0" borderId="0" xfId="0" applyFont="1" applyFill="1">
      <alignment vertical="center"/>
    </xf>
    <xf numFmtId="0" fontId="39" fillId="0" borderId="35" xfId="0" applyFont="1" applyFill="1" applyBorder="1" applyAlignment="1">
      <alignment horizontal="center" vertical="center" textRotation="255" shrinkToFit="1"/>
    </xf>
    <xf numFmtId="0" fontId="40" fillId="0" borderId="33" xfId="0" applyFont="1" applyFill="1" applyBorder="1" applyAlignment="1">
      <alignment horizontal="center" vertical="center" textRotation="180" shrinkToFit="1"/>
    </xf>
    <xf numFmtId="0" fontId="39" fillId="0" borderId="33" xfId="0" applyFont="1" applyFill="1" applyBorder="1" applyAlignment="1">
      <alignment horizontal="right"/>
    </xf>
    <xf numFmtId="0" fontId="39" fillId="0" borderId="33" xfId="0" applyFont="1" applyFill="1" applyBorder="1" applyAlignment="1">
      <alignment horizontal="left"/>
    </xf>
    <xf numFmtId="0" fontId="39" fillId="0" borderId="3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3" xfId="0" applyFont="1" applyBorder="1">
      <alignment vertical="center"/>
    </xf>
    <xf numFmtId="0" fontId="39" fillId="0" borderId="33" xfId="0" applyFont="1" applyBorder="1" applyAlignment="1">
      <alignment horizontal="left" vertical="center"/>
    </xf>
    <xf numFmtId="0" fontId="44" fillId="0" borderId="0" xfId="0" applyFont="1" applyFill="1">
      <alignment vertical="center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right"/>
    </xf>
    <xf numFmtId="0" fontId="38" fillId="0" borderId="36" xfId="0" applyFont="1" applyFill="1" applyBorder="1" applyAlignment="1">
      <alignment vertical="center" textRotation="180" shrinkToFit="1"/>
    </xf>
    <xf numFmtId="0" fontId="38" fillId="0" borderId="36" xfId="0" applyFont="1" applyFill="1" applyBorder="1" applyAlignment="1">
      <alignment horizontal="left" vertical="center" shrinkToFit="1"/>
    </xf>
    <xf numFmtId="8" fontId="38" fillId="0" borderId="36" xfId="0" applyNumberFormat="1" applyFont="1" applyFill="1" applyBorder="1" applyAlignment="1">
      <alignment horizontal="left" vertical="center" shrinkToFit="1"/>
    </xf>
    <xf numFmtId="9" fontId="1" fillId="0" borderId="0" xfId="0" applyNumberFormat="1" applyFont="1" applyBorder="1">
      <alignment vertical="center"/>
    </xf>
    <xf numFmtId="0" fontId="40" fillId="0" borderId="0" xfId="0" applyFont="1" applyBorder="1" applyAlignment="1">
      <alignment horizontal="right" vertical="top"/>
    </xf>
    <xf numFmtId="0" fontId="4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3" xfId="0" applyNumberFormat="1" applyFont="1" applyFill="1" applyBorder="1" applyAlignment="1">
      <alignment horizontal="center" vertical="center" shrinkToFit="1"/>
    </xf>
    <xf numFmtId="177" fontId="5" fillId="0" borderId="4" xfId="0" applyNumberFormat="1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shrinkToFit="1"/>
    </xf>
    <xf numFmtId="178" fontId="5" fillId="0" borderId="3" xfId="0" applyNumberFormat="1" applyFon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5" fillId="0" borderId="3" xfId="0" applyNumberFormat="1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3" xfId="0" applyNumberFormat="1" applyFont="1" applyFill="1" applyBorder="1" applyAlignment="1">
      <alignment horizontal="center" vertical="center" shrinkToFit="1"/>
    </xf>
    <xf numFmtId="180" fontId="5" fillId="0" borderId="4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178" fontId="5" fillId="0" borderId="31" xfId="0" applyNumberFormat="1" applyFont="1" applyFill="1" applyBorder="1" applyAlignment="1">
      <alignment horizontal="center" vertical="center" shrinkToFit="1"/>
    </xf>
    <xf numFmtId="178" fontId="5" fillId="0" borderId="32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178" fontId="5" fillId="0" borderId="24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40" fillId="0" borderId="34" xfId="0" applyFont="1" applyBorder="1" applyAlignment="1">
      <alignment horizontal="center" vertical="center" textRotation="180" shrinkToFit="1"/>
    </xf>
    <xf numFmtId="0" fontId="40" fillId="0" borderId="35" xfId="0" applyFont="1" applyBorder="1" applyAlignment="1">
      <alignment horizontal="center" vertical="center" textRotation="180" shrinkToFit="1"/>
    </xf>
    <xf numFmtId="0" fontId="40" fillId="0" borderId="36" xfId="0" applyFont="1" applyBorder="1" applyAlignment="1">
      <alignment horizontal="center" vertical="center" textRotation="180" shrinkToFit="1"/>
    </xf>
    <xf numFmtId="0" fontId="39" fillId="0" borderId="35" xfId="0" applyFont="1" applyBorder="1" applyAlignment="1">
      <alignment horizontal="center" vertical="center" textRotation="255" shrinkToFit="1"/>
    </xf>
    <xf numFmtId="0" fontId="35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horizontal="left" shrinkToFit="1"/>
    </xf>
    <xf numFmtId="0" fontId="39" fillId="0" borderId="37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9715500" y="390525"/>
          <a:ext cx="0" cy="1038225"/>
          <a:chOff x="0" y="62"/>
          <a:chExt cx="279" cy="6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4762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4" name="Picture 3" descr="優質飲食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20</xdr:col>
      <xdr:colOff>0</xdr:colOff>
      <xdr:row>0</xdr:row>
      <xdr:rowOff>390525</xdr:rowOff>
    </xdr:from>
    <xdr:to>
      <xdr:col>20</xdr:col>
      <xdr:colOff>0</xdr:colOff>
      <xdr:row>1</xdr:row>
      <xdr:rowOff>123825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pSpPr>
          <a:grpSpLocks/>
        </xdr:cNvGrpSpPr>
      </xdr:nvGrpSpPr>
      <xdr:grpSpPr bwMode="auto">
        <a:xfrm>
          <a:off x="9715500" y="390525"/>
          <a:ext cx="0" cy="1038225"/>
          <a:chOff x="0" y="62"/>
          <a:chExt cx="279" cy="60"/>
        </a:xfrm>
      </xdr:grpSpPr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9250" y="55189088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7" name="Picture 3" descr="優質飲食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7</xdr:col>
      <xdr:colOff>280147</xdr:colOff>
      <xdr:row>0</xdr:row>
      <xdr:rowOff>358588</xdr:rowOff>
    </xdr:from>
    <xdr:to>
      <xdr:col>12</xdr:col>
      <xdr:colOff>345780</xdr:colOff>
      <xdr:row>0</xdr:row>
      <xdr:rowOff>1034863</xdr:rowOff>
    </xdr:to>
    <xdr:sp macro="" textlink="">
      <xdr:nvSpPr>
        <xdr:cNvPr id="8" name="WordArt 5"/>
        <xdr:cNvSpPr>
          <a:spLocks noChangeArrowheads="1" noChangeShapeType="1"/>
        </xdr:cNvSpPr>
      </xdr:nvSpPr>
      <xdr:spPr bwMode="auto">
        <a:xfrm>
          <a:off x="3680572" y="358588"/>
          <a:ext cx="2494508" cy="676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zh-TW" altLang="en-US" sz="3600" kern="10" spc="0">
              <a:ln w="12700">
                <a:solidFill>
                  <a:srgbClr val="99CCFF"/>
                </a:solidFill>
                <a:round/>
                <a:headEnd/>
                <a:tailEnd/>
              </a:ln>
              <a:solidFill>
                <a:srgbClr val="3366FF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華康海報體W9"/>
              <a:ea typeface="華康海報體W9"/>
            </a:rPr>
            <a:t>豐南國中</a:t>
          </a:r>
        </a:p>
      </xdr:txBody>
    </xdr:sp>
    <xdr:clientData/>
  </xdr:twoCellAnchor>
  <xdr:oneCellAnchor>
    <xdr:from>
      <xdr:col>10</xdr:col>
      <xdr:colOff>369153</xdr:colOff>
      <xdr:row>42</xdr:row>
      <xdr:rowOff>230262</xdr:rowOff>
    </xdr:from>
    <xdr:ext cx="3272117" cy="1064559"/>
    <xdr:sp macro="" textlink="">
      <xdr:nvSpPr>
        <xdr:cNvPr id="9" name="文字方塊 8"/>
        <xdr:cNvSpPr txBox="1"/>
      </xdr:nvSpPr>
      <xdr:spPr>
        <a:xfrm>
          <a:off x="5267724" y="12748833"/>
          <a:ext cx="3272117" cy="10645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標示</a:t>
          </a:r>
          <a:r>
            <a:rPr lang="en-US" altLang="zh-TW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※</a:t>
          </a:r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為有機蔬菜類食材</a:t>
          </a:r>
        </a:p>
        <a:p>
          <a:pPr algn="ctr"/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標示◎為油炸物</a:t>
          </a:r>
        </a:p>
        <a:p>
          <a:pPr algn="ctr"/>
          <a:r>
            <a:rPr lang="zh-TW" altLang="en-US" sz="1200">
              <a:solidFill>
                <a:srgbClr val="7030A0"/>
              </a:solidFill>
              <a:latin typeface="華康海報體W12" panose="02010609010101010101" pitchFamily="49" charset="-120"/>
              <a:ea typeface="華康海報體W12" panose="02010609010101010101" pitchFamily="49" charset="-120"/>
            </a:rPr>
            <a:t>標示☆者為在地蔬果或生鮮農漁產品</a:t>
          </a:r>
        </a:p>
        <a:p>
          <a:pPr algn="ctr"/>
          <a:endParaRPr lang="zh-TW" altLang="en-US" sz="1200">
            <a:solidFill>
              <a:srgbClr val="7030A0"/>
            </a:solidFill>
            <a:latin typeface="華康海報體W12" panose="02010609010101010101" pitchFamily="49" charset="-120"/>
            <a:ea typeface="華康海報體W12" panose="02010609010101010101" pitchFamily="49" charset="-120"/>
          </a:endParaRPr>
        </a:p>
      </xdr:txBody>
    </xdr:sp>
    <xdr:clientData/>
  </xdr:oneCellAnchor>
  <xdr:twoCellAnchor>
    <xdr:from>
      <xdr:col>0</xdr:col>
      <xdr:colOff>0</xdr:colOff>
      <xdr:row>0</xdr:row>
      <xdr:rowOff>425823</xdr:rowOff>
    </xdr:from>
    <xdr:to>
      <xdr:col>7</xdr:col>
      <xdr:colOff>200865</xdr:colOff>
      <xdr:row>0</xdr:row>
      <xdr:rowOff>987798</xdr:rowOff>
    </xdr:to>
    <xdr:grpSp>
      <xdr:nvGrpSpPr>
        <xdr:cNvPr id="10" name="Group 5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pSpPr>
          <a:grpSpLocks/>
        </xdr:cNvGrpSpPr>
      </xdr:nvGrpSpPr>
      <xdr:grpSpPr bwMode="auto">
        <a:xfrm>
          <a:off x="0" y="425823"/>
          <a:ext cx="3573836" cy="561975"/>
          <a:chOff x="0" y="62"/>
          <a:chExt cx="279" cy="60"/>
        </a:xfrm>
      </xdr:grpSpPr>
      <xdr:sp macro="" textlink="">
        <xdr:nvSpPr>
          <xdr:cNvPr id="11" name="Text Box 6"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62"/>
            <a:ext cx="233" cy="6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400" b="1" i="0" u="none" strike="noStrike" baseline="0">
                <a:solidFill>
                  <a:srgbClr val="800000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2" name="Picture 7" descr="優質飲食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5">
    <tabColor rgb="FFFFFF66"/>
    <pageSetUpPr fitToPage="1"/>
  </sheetPr>
  <dimension ref="A1:AE51"/>
  <sheetViews>
    <sheetView tabSelected="1" zoomScale="85" zoomScaleNormal="85" workbookViewId="0">
      <selection activeCell="A4" sqref="A4:D4"/>
    </sheetView>
  </sheetViews>
  <sheetFormatPr defaultColWidth="9" defaultRowHeight="16.5" x14ac:dyDescent="0.25"/>
  <cols>
    <col min="1" max="20" width="6.375" style="2" customWidth="1"/>
    <col min="21" max="22" width="18.875" style="2" hidden="1" customWidth="1"/>
    <col min="23" max="23" width="0" style="2" hidden="1" customWidth="1"/>
    <col min="24" max="16384" width="9" style="2"/>
  </cols>
  <sheetData>
    <row r="1" spans="1:31" ht="102.75" customHeight="1" thickBot="1" x14ac:dyDescent="0.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"/>
      <c r="V1" s="1"/>
      <c r="W1" s="1"/>
    </row>
    <row r="2" spans="1:31" s="4" customFormat="1" ht="13.5" customHeight="1" x14ac:dyDescent="0.25">
      <c r="A2" s="119">
        <v>44683</v>
      </c>
      <c r="B2" s="120"/>
      <c r="C2" s="120"/>
      <c r="D2" s="121"/>
      <c r="E2" s="122">
        <v>44684</v>
      </c>
      <c r="F2" s="123"/>
      <c r="G2" s="123"/>
      <c r="H2" s="124"/>
      <c r="I2" s="125">
        <v>44685</v>
      </c>
      <c r="J2" s="126"/>
      <c r="K2" s="126"/>
      <c r="L2" s="127"/>
      <c r="M2" s="128">
        <v>44686</v>
      </c>
      <c r="N2" s="129"/>
      <c r="O2" s="129"/>
      <c r="P2" s="130"/>
      <c r="Q2" s="131">
        <v>44687</v>
      </c>
      <c r="R2" s="132"/>
      <c r="S2" s="132"/>
      <c r="T2" s="133"/>
      <c r="U2" s="1"/>
      <c r="V2" s="3"/>
      <c r="W2" s="1"/>
    </row>
    <row r="3" spans="1:31" s="4" customFormat="1" ht="15.95" customHeight="1" x14ac:dyDescent="0.25">
      <c r="A3" s="134" t="s">
        <v>0</v>
      </c>
      <c r="B3" s="135"/>
      <c r="C3" s="135"/>
      <c r="D3" s="136"/>
      <c r="E3" s="134" t="s">
        <v>1</v>
      </c>
      <c r="F3" s="137"/>
      <c r="G3" s="137"/>
      <c r="H3" s="138"/>
      <c r="I3" s="134" t="s">
        <v>2</v>
      </c>
      <c r="J3" s="137"/>
      <c r="K3" s="137"/>
      <c r="L3" s="138"/>
      <c r="M3" s="134" t="s">
        <v>3</v>
      </c>
      <c r="N3" s="137"/>
      <c r="O3" s="137"/>
      <c r="P3" s="138"/>
      <c r="Q3" s="134" t="s">
        <v>4</v>
      </c>
      <c r="R3" s="137"/>
      <c r="S3" s="137"/>
      <c r="T3" s="138"/>
      <c r="U3" s="1"/>
      <c r="V3" s="1"/>
      <c r="W3" s="1"/>
    </row>
    <row r="4" spans="1:31" s="7" customFormat="1" ht="30" customHeight="1" x14ac:dyDescent="0.25">
      <c r="A4" s="139" t="s">
        <v>5</v>
      </c>
      <c r="B4" s="140"/>
      <c r="C4" s="140"/>
      <c r="D4" s="141"/>
      <c r="E4" s="142" t="s">
        <v>6</v>
      </c>
      <c r="F4" s="140"/>
      <c r="G4" s="140"/>
      <c r="H4" s="141"/>
      <c r="I4" s="142" t="s">
        <v>436</v>
      </c>
      <c r="J4" s="140"/>
      <c r="K4" s="140"/>
      <c r="L4" s="141"/>
      <c r="M4" s="140" t="s">
        <v>7</v>
      </c>
      <c r="N4" s="140"/>
      <c r="O4" s="140"/>
      <c r="P4" s="141"/>
      <c r="Q4" s="142" t="s">
        <v>8</v>
      </c>
      <c r="R4" s="140"/>
      <c r="S4" s="140"/>
      <c r="T4" s="141"/>
      <c r="U4" s="5"/>
      <c r="V4" s="6"/>
      <c r="W4" s="6"/>
      <c r="Z4" s="8"/>
      <c r="AA4" s="8"/>
      <c r="AB4" s="8"/>
      <c r="AC4" s="8"/>
    </row>
    <row r="5" spans="1:31" s="11" customFormat="1" ht="21.95" customHeight="1" x14ac:dyDescent="0.25">
      <c r="A5" s="143" t="s">
        <v>404</v>
      </c>
      <c r="B5" s="144"/>
      <c r="C5" s="144"/>
      <c r="D5" s="145"/>
      <c r="E5" s="143" t="s">
        <v>9</v>
      </c>
      <c r="F5" s="144"/>
      <c r="G5" s="144"/>
      <c r="H5" s="145"/>
      <c r="I5" s="143" t="s">
        <v>10</v>
      </c>
      <c r="J5" s="144"/>
      <c r="K5" s="144"/>
      <c r="L5" s="145"/>
      <c r="M5" s="143" t="s">
        <v>11</v>
      </c>
      <c r="N5" s="144"/>
      <c r="O5" s="144"/>
      <c r="P5" s="145"/>
      <c r="Q5" s="146" t="s">
        <v>12</v>
      </c>
      <c r="R5" s="144"/>
      <c r="S5" s="144"/>
      <c r="T5" s="147"/>
      <c r="U5" s="9"/>
      <c r="V5" s="10"/>
      <c r="W5" s="10"/>
      <c r="Z5" s="12"/>
      <c r="AA5" s="12"/>
      <c r="AB5" s="12"/>
      <c r="AC5" s="12"/>
      <c r="AD5" s="13"/>
      <c r="AE5" s="14"/>
    </row>
    <row r="6" spans="1:31" s="11" customFormat="1" ht="21.95" customHeight="1" x14ac:dyDescent="0.25">
      <c r="A6" s="148" t="s">
        <v>405</v>
      </c>
      <c r="B6" s="149"/>
      <c r="C6" s="149"/>
      <c r="D6" s="150"/>
      <c r="E6" s="148" t="s">
        <v>409</v>
      </c>
      <c r="F6" s="149"/>
      <c r="G6" s="149"/>
      <c r="H6" s="150"/>
      <c r="I6" s="148" t="s">
        <v>13</v>
      </c>
      <c r="J6" s="149"/>
      <c r="K6" s="149"/>
      <c r="L6" s="150"/>
      <c r="M6" s="148" t="s">
        <v>14</v>
      </c>
      <c r="N6" s="149"/>
      <c r="O6" s="149"/>
      <c r="P6" s="150"/>
      <c r="Q6" s="151" t="s">
        <v>15</v>
      </c>
      <c r="R6" s="149"/>
      <c r="S6" s="149"/>
      <c r="T6" s="152"/>
      <c r="U6" s="9"/>
      <c r="V6" s="10"/>
      <c r="W6" s="10"/>
      <c r="Z6" s="15"/>
      <c r="AA6" s="13"/>
      <c r="AB6" s="13"/>
      <c r="AC6" s="13"/>
      <c r="AD6" s="13"/>
      <c r="AE6" s="13"/>
    </row>
    <row r="7" spans="1:31" s="11" customFormat="1" ht="21.95" customHeight="1" x14ac:dyDescent="0.25">
      <c r="A7" s="153" t="s">
        <v>406</v>
      </c>
      <c r="B7" s="154"/>
      <c r="C7" s="154"/>
      <c r="D7" s="155"/>
      <c r="E7" s="153" t="s">
        <v>408</v>
      </c>
      <c r="F7" s="154"/>
      <c r="G7" s="154"/>
      <c r="H7" s="155"/>
      <c r="I7" s="153" t="s">
        <v>410</v>
      </c>
      <c r="J7" s="154"/>
      <c r="K7" s="154"/>
      <c r="L7" s="155"/>
      <c r="M7" s="153" t="s">
        <v>411</v>
      </c>
      <c r="N7" s="154"/>
      <c r="O7" s="154"/>
      <c r="P7" s="155"/>
      <c r="Q7" s="156" t="s">
        <v>16</v>
      </c>
      <c r="R7" s="154"/>
      <c r="S7" s="154"/>
      <c r="T7" s="157"/>
      <c r="U7" s="10"/>
      <c r="V7" s="10"/>
      <c r="W7" s="10"/>
      <c r="Z7" s="16"/>
      <c r="AA7" s="17"/>
      <c r="AB7" s="17"/>
      <c r="AC7" s="17"/>
      <c r="AD7" s="18"/>
      <c r="AE7" s="19"/>
    </row>
    <row r="8" spans="1:31" s="11" customFormat="1" ht="21.95" customHeight="1" x14ac:dyDescent="0.25">
      <c r="A8" s="158" t="s">
        <v>407</v>
      </c>
      <c r="B8" s="159"/>
      <c r="C8" s="159"/>
      <c r="D8" s="160"/>
      <c r="E8" s="161" t="s">
        <v>17</v>
      </c>
      <c r="F8" s="159"/>
      <c r="G8" s="159"/>
      <c r="H8" s="160"/>
      <c r="I8" s="161" t="s">
        <v>18</v>
      </c>
      <c r="J8" s="159"/>
      <c r="K8" s="159"/>
      <c r="L8" s="160"/>
      <c r="M8" s="161" t="s">
        <v>19</v>
      </c>
      <c r="N8" s="159"/>
      <c r="O8" s="159"/>
      <c r="P8" s="160"/>
      <c r="Q8" s="161" t="s">
        <v>20</v>
      </c>
      <c r="R8" s="159"/>
      <c r="S8" s="159"/>
      <c r="T8" s="160"/>
      <c r="U8" s="10"/>
      <c r="V8" s="10"/>
      <c r="W8" s="10"/>
      <c r="AA8" s="20"/>
      <c r="AB8" s="20"/>
      <c r="AC8" s="20"/>
      <c r="AD8" s="21"/>
      <c r="AE8" s="19"/>
    </row>
    <row r="9" spans="1:31" s="29" customFormat="1" ht="24.95" customHeight="1" x14ac:dyDescent="0.25">
      <c r="A9" s="22" t="s">
        <v>21</v>
      </c>
      <c r="B9" s="23">
        <f>'豐南明細(1)'!W8</f>
        <v>780.2</v>
      </c>
      <c r="C9" s="23" t="s">
        <v>22</v>
      </c>
      <c r="D9" s="24">
        <f>'豐南明細(1)'!W6</f>
        <v>25</v>
      </c>
      <c r="E9" s="22" t="s">
        <v>21</v>
      </c>
      <c r="F9" s="23">
        <f>'豐南明細(1)'!W20</f>
        <v>777.8</v>
      </c>
      <c r="G9" s="23" t="s">
        <v>22</v>
      </c>
      <c r="H9" s="24">
        <f>'豐南明細(1)'!W18</f>
        <v>25</v>
      </c>
      <c r="I9" s="22" t="s">
        <v>21</v>
      </c>
      <c r="J9" s="23">
        <f>'豐南明細(1)'!W32</f>
        <v>773</v>
      </c>
      <c r="K9" s="23" t="s">
        <v>22</v>
      </c>
      <c r="L9" s="23">
        <f>'豐南明細(1)'!W30</f>
        <v>25</v>
      </c>
      <c r="M9" s="22" t="s">
        <v>21</v>
      </c>
      <c r="N9" s="23">
        <f>'豐南明細(1)'!W44</f>
        <v>780.2</v>
      </c>
      <c r="O9" s="23" t="s">
        <v>22</v>
      </c>
      <c r="P9" s="24">
        <f>'豐南明細(1)'!W42</f>
        <v>25</v>
      </c>
      <c r="Q9" s="22" t="s">
        <v>21</v>
      </c>
      <c r="R9" s="23">
        <f>'豐南明細(1)'!W56</f>
        <v>777.8</v>
      </c>
      <c r="S9" s="23" t="s">
        <v>22</v>
      </c>
      <c r="T9" s="24">
        <f>'豐南明細(1)'!W54</f>
        <v>25</v>
      </c>
      <c r="U9" s="25"/>
      <c r="V9" s="25"/>
      <c r="W9" s="25"/>
      <c r="X9" s="25"/>
      <c r="Y9" s="25"/>
      <c r="Z9" s="25"/>
      <c r="AA9" s="26"/>
      <c r="AB9" s="27"/>
      <c r="AC9" s="27"/>
      <c r="AD9" s="27"/>
      <c r="AE9" s="28"/>
    </row>
    <row r="10" spans="1:31" s="35" customFormat="1" ht="24.95" customHeight="1" thickBot="1" x14ac:dyDescent="0.3">
      <c r="A10" s="30" t="s">
        <v>23</v>
      </c>
      <c r="B10" s="31">
        <f>'豐南明細(1)'!W7</f>
        <v>32.299999999999997</v>
      </c>
      <c r="C10" s="31" t="s">
        <v>24</v>
      </c>
      <c r="D10" s="32">
        <f>'豐南明細(1)'!W5</f>
        <v>106.5</v>
      </c>
      <c r="E10" s="30" t="s">
        <v>23</v>
      </c>
      <c r="F10" s="31">
        <f>'豐南明細(1)'!W19</f>
        <v>32.200000000000003</v>
      </c>
      <c r="G10" s="31" t="s">
        <v>24</v>
      </c>
      <c r="H10" s="32">
        <f>'豐南明細(1)'!W17</f>
        <v>106</v>
      </c>
      <c r="I10" s="30" t="s">
        <v>23</v>
      </c>
      <c r="J10" s="31">
        <f>'豐南明細(1)'!W31</f>
        <v>32</v>
      </c>
      <c r="K10" s="31" t="s">
        <v>24</v>
      </c>
      <c r="L10" s="31">
        <f>'豐南明細(1)'!W29</f>
        <v>105</v>
      </c>
      <c r="M10" s="30" t="s">
        <v>23</v>
      </c>
      <c r="N10" s="31">
        <f>'豐南明細(1)'!W43</f>
        <v>32.299999999999997</v>
      </c>
      <c r="O10" s="31" t="s">
        <v>24</v>
      </c>
      <c r="P10" s="32">
        <f>'豐南明細(1)'!W41</f>
        <v>106.5</v>
      </c>
      <c r="Q10" s="30" t="s">
        <v>23</v>
      </c>
      <c r="R10" s="31">
        <f>'豐南明細(1)'!W55</f>
        <v>32.200000000000003</v>
      </c>
      <c r="S10" s="31" t="s">
        <v>24</v>
      </c>
      <c r="T10" s="32">
        <f>'豐南明細(1)'!W53</f>
        <v>106</v>
      </c>
      <c r="U10" s="25"/>
      <c r="V10" s="25"/>
      <c r="W10" s="25"/>
      <c r="X10" s="25"/>
      <c r="Y10" s="25"/>
      <c r="Z10" s="25"/>
      <c r="AA10" s="33"/>
      <c r="AB10" s="33"/>
      <c r="AC10" s="33"/>
      <c r="AD10" s="34"/>
      <c r="AE10" s="33"/>
    </row>
    <row r="11" spans="1:31" s="4" customFormat="1" ht="13.5" customHeight="1" x14ac:dyDescent="0.25">
      <c r="A11" s="119">
        <v>44690</v>
      </c>
      <c r="B11" s="120"/>
      <c r="C11" s="120"/>
      <c r="D11" s="121"/>
      <c r="E11" s="122">
        <v>44691</v>
      </c>
      <c r="F11" s="123"/>
      <c r="G11" s="123"/>
      <c r="H11" s="124"/>
      <c r="I11" s="125">
        <v>44692</v>
      </c>
      <c r="J11" s="126"/>
      <c r="K11" s="126"/>
      <c r="L11" s="127"/>
      <c r="M11" s="128">
        <v>44693</v>
      </c>
      <c r="N11" s="129"/>
      <c r="O11" s="129"/>
      <c r="P11" s="130"/>
      <c r="Q11" s="131">
        <v>44694</v>
      </c>
      <c r="R11" s="132"/>
      <c r="S11" s="132"/>
      <c r="T11" s="133"/>
      <c r="U11" s="1"/>
      <c r="V11" s="1"/>
      <c r="W11" s="1"/>
      <c r="AA11" s="33"/>
      <c r="AB11" s="33"/>
      <c r="AC11" s="33"/>
      <c r="AD11" s="36"/>
    </row>
    <row r="12" spans="1:31" s="4" customFormat="1" ht="15.95" customHeight="1" x14ac:dyDescent="0.25">
      <c r="A12" s="134" t="s">
        <v>0</v>
      </c>
      <c r="B12" s="135"/>
      <c r="C12" s="135"/>
      <c r="D12" s="136"/>
      <c r="E12" s="134" t="s">
        <v>25</v>
      </c>
      <c r="F12" s="137"/>
      <c r="G12" s="137"/>
      <c r="H12" s="138"/>
      <c r="I12" s="134" t="s">
        <v>26</v>
      </c>
      <c r="J12" s="137"/>
      <c r="K12" s="137"/>
      <c r="L12" s="138"/>
      <c r="M12" s="134" t="s">
        <v>27</v>
      </c>
      <c r="N12" s="137"/>
      <c r="O12" s="137"/>
      <c r="P12" s="138"/>
      <c r="Q12" s="134" t="s">
        <v>1</v>
      </c>
      <c r="R12" s="137"/>
      <c r="S12" s="137"/>
      <c r="T12" s="138"/>
      <c r="U12" s="1"/>
      <c r="V12" s="1"/>
      <c r="W12" s="1"/>
      <c r="AA12" s="33"/>
      <c r="AB12" s="33"/>
      <c r="AC12" s="33"/>
      <c r="AD12" s="37"/>
      <c r="AE12" s="37"/>
    </row>
    <row r="13" spans="1:31" s="7" customFormat="1" ht="30" customHeight="1" x14ac:dyDescent="0.25">
      <c r="A13" s="139" t="s">
        <v>28</v>
      </c>
      <c r="B13" s="140"/>
      <c r="C13" s="140"/>
      <c r="D13" s="162"/>
      <c r="E13" s="140" t="s">
        <v>29</v>
      </c>
      <c r="F13" s="140"/>
      <c r="G13" s="140"/>
      <c r="H13" s="141"/>
      <c r="I13" s="163" t="s">
        <v>30</v>
      </c>
      <c r="J13" s="140"/>
      <c r="K13" s="140"/>
      <c r="L13" s="141"/>
      <c r="M13" s="163" t="s">
        <v>31</v>
      </c>
      <c r="N13" s="140"/>
      <c r="O13" s="140"/>
      <c r="P13" s="141"/>
      <c r="Q13" s="163" t="s">
        <v>32</v>
      </c>
      <c r="R13" s="140"/>
      <c r="S13" s="140"/>
      <c r="T13" s="141"/>
      <c r="U13" s="6"/>
      <c r="V13" s="6"/>
      <c r="W13" s="6"/>
      <c r="AA13" s="38"/>
      <c r="AB13" s="38"/>
      <c r="AC13" s="38"/>
      <c r="AD13" s="39"/>
      <c r="AE13" s="39"/>
    </row>
    <row r="14" spans="1:31" s="11" customFormat="1" ht="21.95" customHeight="1" x14ac:dyDescent="0.25">
      <c r="A14" s="143" t="s">
        <v>33</v>
      </c>
      <c r="B14" s="144"/>
      <c r="C14" s="144"/>
      <c r="D14" s="145"/>
      <c r="E14" s="164" t="s">
        <v>34</v>
      </c>
      <c r="F14" s="144"/>
      <c r="G14" s="144"/>
      <c r="H14" s="145"/>
      <c r="I14" s="146" t="s">
        <v>415</v>
      </c>
      <c r="J14" s="144"/>
      <c r="K14" s="144"/>
      <c r="L14" s="147"/>
      <c r="M14" s="146" t="s">
        <v>35</v>
      </c>
      <c r="N14" s="165"/>
      <c r="O14" s="165"/>
      <c r="P14" s="166"/>
      <c r="Q14" s="146" t="s">
        <v>36</v>
      </c>
      <c r="R14" s="144"/>
      <c r="S14" s="144"/>
      <c r="T14" s="147"/>
      <c r="U14" s="10"/>
      <c r="V14" s="10"/>
      <c r="W14" s="10"/>
      <c r="AA14" s="17"/>
      <c r="AB14" s="17"/>
      <c r="AC14" s="17"/>
      <c r="AD14" s="17"/>
      <c r="AE14" s="17"/>
    </row>
    <row r="15" spans="1:31" s="11" customFormat="1" ht="21.95" customHeight="1" x14ac:dyDescent="0.25">
      <c r="A15" s="148" t="s">
        <v>226</v>
      </c>
      <c r="B15" s="149"/>
      <c r="C15" s="149"/>
      <c r="D15" s="150"/>
      <c r="E15" s="148" t="s">
        <v>37</v>
      </c>
      <c r="F15" s="149"/>
      <c r="G15" s="149"/>
      <c r="H15" s="150"/>
      <c r="I15" s="151" t="s">
        <v>38</v>
      </c>
      <c r="J15" s="149"/>
      <c r="K15" s="149"/>
      <c r="L15" s="152"/>
      <c r="M15" s="151" t="s">
        <v>39</v>
      </c>
      <c r="N15" s="149"/>
      <c r="O15" s="149"/>
      <c r="P15" s="152"/>
      <c r="Q15" s="151" t="s">
        <v>40</v>
      </c>
      <c r="R15" s="149"/>
      <c r="S15" s="149"/>
      <c r="T15" s="152"/>
      <c r="U15" s="10"/>
      <c r="V15" s="10"/>
      <c r="W15" s="10"/>
    </row>
    <row r="16" spans="1:31" s="11" customFormat="1" ht="21.95" customHeight="1" x14ac:dyDescent="0.25">
      <c r="A16" s="153" t="s">
        <v>412</v>
      </c>
      <c r="B16" s="154"/>
      <c r="C16" s="154"/>
      <c r="D16" s="155"/>
      <c r="E16" s="153" t="s">
        <v>413</v>
      </c>
      <c r="F16" s="154"/>
      <c r="G16" s="154"/>
      <c r="H16" s="155"/>
      <c r="I16" s="156" t="s">
        <v>416</v>
      </c>
      <c r="J16" s="154"/>
      <c r="K16" s="154"/>
      <c r="L16" s="157"/>
      <c r="M16" s="156" t="s">
        <v>41</v>
      </c>
      <c r="N16" s="154"/>
      <c r="O16" s="154"/>
      <c r="P16" s="157"/>
      <c r="Q16" s="156" t="s">
        <v>414</v>
      </c>
      <c r="R16" s="154"/>
      <c r="S16" s="154"/>
      <c r="T16" s="157"/>
      <c r="U16" s="10"/>
      <c r="V16" s="10"/>
      <c r="W16" s="10"/>
      <c r="AA16" s="40"/>
      <c r="AB16" s="40"/>
      <c r="AC16" s="40"/>
      <c r="AD16" s="40"/>
    </row>
    <row r="17" spans="1:29" s="11" customFormat="1" ht="21.95" customHeight="1" x14ac:dyDescent="0.25">
      <c r="A17" s="158" t="s">
        <v>42</v>
      </c>
      <c r="B17" s="159"/>
      <c r="C17" s="159"/>
      <c r="D17" s="160"/>
      <c r="E17" s="167" t="s">
        <v>43</v>
      </c>
      <c r="F17" s="159"/>
      <c r="G17" s="159"/>
      <c r="H17" s="160"/>
      <c r="I17" s="167" t="s">
        <v>44</v>
      </c>
      <c r="J17" s="159"/>
      <c r="K17" s="159"/>
      <c r="L17" s="160"/>
      <c r="M17" s="167" t="s">
        <v>45</v>
      </c>
      <c r="N17" s="159"/>
      <c r="O17" s="159"/>
      <c r="P17" s="160"/>
      <c r="Q17" s="167" t="s">
        <v>46</v>
      </c>
      <c r="R17" s="159"/>
      <c r="S17" s="159"/>
      <c r="T17" s="160"/>
      <c r="U17" s="10"/>
      <c r="V17" s="10"/>
      <c r="W17" s="10"/>
    </row>
    <row r="18" spans="1:29" s="29" customFormat="1" ht="24.95" customHeight="1" x14ac:dyDescent="0.25">
      <c r="A18" s="22" t="s">
        <v>21</v>
      </c>
      <c r="B18" s="23">
        <f>'豐南明細(2)'!W8</f>
        <v>780.2</v>
      </c>
      <c r="C18" s="23" t="s">
        <v>22</v>
      </c>
      <c r="D18" s="24">
        <f>'豐南明細(2)'!W6</f>
        <v>25</v>
      </c>
      <c r="E18" s="22" t="s">
        <v>21</v>
      </c>
      <c r="F18" s="23">
        <f>'豐南明細(2)'!W20</f>
        <v>773</v>
      </c>
      <c r="G18" s="23" t="s">
        <v>22</v>
      </c>
      <c r="H18" s="24">
        <f>'豐南明細(2)'!W18</f>
        <v>25</v>
      </c>
      <c r="I18" s="22" t="s">
        <v>21</v>
      </c>
      <c r="J18" s="23">
        <f>'豐南明細(2)'!W32</f>
        <v>775.4</v>
      </c>
      <c r="K18" s="23" t="s">
        <v>22</v>
      </c>
      <c r="L18" s="23">
        <f>'豐南明細(2)'!W30</f>
        <v>25</v>
      </c>
      <c r="M18" s="22" t="s">
        <v>21</v>
      </c>
      <c r="N18" s="23">
        <f>'豐南明細(2)'!W44</f>
        <v>785.1</v>
      </c>
      <c r="O18" s="23" t="s">
        <v>22</v>
      </c>
      <c r="P18" s="24">
        <f>'豐南明細(2)'!W42</f>
        <v>25.5</v>
      </c>
      <c r="Q18" s="22" t="s">
        <v>21</v>
      </c>
      <c r="R18" s="23">
        <f>'豐南明細(2)'!W56</f>
        <v>773</v>
      </c>
      <c r="S18" s="23" t="s">
        <v>22</v>
      </c>
      <c r="T18" s="24">
        <f>'豐南明細(2)'!W54</f>
        <v>25</v>
      </c>
      <c r="U18" s="25"/>
      <c r="V18" s="25"/>
      <c r="W18" s="25"/>
      <c r="X18" s="25"/>
      <c r="Y18" s="25"/>
      <c r="Z18" s="25"/>
      <c r="AA18" s="25"/>
    </row>
    <row r="19" spans="1:29" s="35" customFormat="1" ht="24.95" customHeight="1" thickBot="1" x14ac:dyDescent="0.3">
      <c r="A19" s="30" t="s">
        <v>23</v>
      </c>
      <c r="B19" s="31">
        <f>'豐南明細(2)'!W7</f>
        <v>32.299999999999997</v>
      </c>
      <c r="C19" s="31" t="s">
        <v>24</v>
      </c>
      <c r="D19" s="32">
        <f>'豐南明細(2)'!W5</f>
        <v>106.5</v>
      </c>
      <c r="E19" s="30" t="s">
        <v>23</v>
      </c>
      <c r="F19" s="31">
        <f>'豐南明細(2)'!W19</f>
        <v>32</v>
      </c>
      <c r="G19" s="31" t="s">
        <v>24</v>
      </c>
      <c r="H19" s="32">
        <f>'豐南明細(2)'!W17</f>
        <v>105</v>
      </c>
      <c r="I19" s="30" t="s">
        <v>23</v>
      </c>
      <c r="J19" s="31">
        <f>'豐南明細(2)'!W31</f>
        <v>32.1</v>
      </c>
      <c r="K19" s="31" t="s">
        <v>24</v>
      </c>
      <c r="L19" s="31">
        <f>'豐南明細(2)'!W29</f>
        <v>105.5</v>
      </c>
      <c r="M19" s="30" t="s">
        <v>23</v>
      </c>
      <c r="N19" s="31">
        <f>'豐南明細(2)'!W43</f>
        <v>32.9</v>
      </c>
      <c r="O19" s="31" t="s">
        <v>24</v>
      </c>
      <c r="P19" s="32">
        <f>'豐南明細(2)'!W41</f>
        <v>106</v>
      </c>
      <c r="Q19" s="30" t="s">
        <v>23</v>
      </c>
      <c r="R19" s="31">
        <f>'豐南明細(2)'!W55</f>
        <v>32</v>
      </c>
      <c r="S19" s="31" t="s">
        <v>24</v>
      </c>
      <c r="T19" s="32">
        <f>'豐南明細(2)'!W53</f>
        <v>105</v>
      </c>
      <c r="U19" s="25"/>
      <c r="V19" s="25"/>
      <c r="W19" s="25"/>
      <c r="X19" s="25"/>
      <c r="Y19" s="25"/>
      <c r="Z19" s="25"/>
      <c r="AA19" s="25"/>
    </row>
    <row r="20" spans="1:29" s="4" customFormat="1" ht="13.5" customHeight="1" x14ac:dyDescent="0.25">
      <c r="A20" s="119">
        <v>44697</v>
      </c>
      <c r="B20" s="120"/>
      <c r="C20" s="120"/>
      <c r="D20" s="121"/>
      <c r="E20" s="122">
        <v>44698</v>
      </c>
      <c r="F20" s="123"/>
      <c r="G20" s="123"/>
      <c r="H20" s="124"/>
      <c r="I20" s="125">
        <v>44699</v>
      </c>
      <c r="J20" s="126"/>
      <c r="K20" s="126"/>
      <c r="L20" s="127"/>
      <c r="M20" s="128">
        <v>44700</v>
      </c>
      <c r="N20" s="129"/>
      <c r="O20" s="129"/>
      <c r="P20" s="130"/>
      <c r="Q20" s="131">
        <v>44701</v>
      </c>
      <c r="R20" s="132"/>
      <c r="S20" s="132"/>
      <c r="T20" s="133"/>
      <c r="U20" s="1"/>
      <c r="V20" s="1"/>
      <c r="W20" s="1"/>
      <c r="AC20" s="41"/>
    </row>
    <row r="21" spans="1:29" s="4" customFormat="1" ht="15.95" customHeight="1" x14ac:dyDescent="0.25">
      <c r="A21" s="168" t="s">
        <v>0</v>
      </c>
      <c r="B21" s="135"/>
      <c r="C21" s="135"/>
      <c r="D21" s="136"/>
      <c r="E21" s="168" t="s">
        <v>47</v>
      </c>
      <c r="F21" s="137"/>
      <c r="G21" s="137"/>
      <c r="H21" s="138"/>
      <c r="I21" s="168" t="s">
        <v>48</v>
      </c>
      <c r="J21" s="137"/>
      <c r="K21" s="137"/>
      <c r="L21" s="138"/>
      <c r="M21" s="168" t="s">
        <v>3</v>
      </c>
      <c r="N21" s="137"/>
      <c r="O21" s="137"/>
      <c r="P21" s="138"/>
      <c r="Q21" s="168" t="s">
        <v>49</v>
      </c>
      <c r="R21" s="137"/>
      <c r="S21" s="137"/>
      <c r="T21" s="138"/>
      <c r="U21" s="1"/>
      <c r="V21" s="1"/>
      <c r="W21" s="1"/>
    </row>
    <row r="22" spans="1:29" s="7" customFormat="1" ht="30" customHeight="1" x14ac:dyDescent="0.25">
      <c r="A22" s="139" t="s">
        <v>417</v>
      </c>
      <c r="B22" s="140"/>
      <c r="C22" s="140"/>
      <c r="D22" s="162"/>
      <c r="E22" s="140" t="s">
        <v>420</v>
      </c>
      <c r="F22" s="140"/>
      <c r="G22" s="140"/>
      <c r="H22" s="141"/>
      <c r="I22" s="142" t="s">
        <v>50</v>
      </c>
      <c r="J22" s="140"/>
      <c r="K22" s="140"/>
      <c r="L22" s="141"/>
      <c r="M22" s="142" t="s">
        <v>51</v>
      </c>
      <c r="N22" s="140"/>
      <c r="O22" s="140"/>
      <c r="P22" s="141"/>
      <c r="Q22" s="142" t="s">
        <v>52</v>
      </c>
      <c r="R22" s="140"/>
      <c r="S22" s="140"/>
      <c r="T22" s="141"/>
      <c r="U22" s="6"/>
      <c r="V22" s="6"/>
      <c r="W22" s="6"/>
    </row>
    <row r="23" spans="1:29" s="11" customFormat="1" ht="21.95" customHeight="1" x14ac:dyDescent="0.25">
      <c r="A23" s="164" t="s">
        <v>53</v>
      </c>
      <c r="B23" s="144"/>
      <c r="C23" s="144"/>
      <c r="D23" s="145"/>
      <c r="E23" s="164" t="s">
        <v>421</v>
      </c>
      <c r="F23" s="144"/>
      <c r="G23" s="144"/>
      <c r="H23" s="145"/>
      <c r="I23" s="164" t="s">
        <v>423</v>
      </c>
      <c r="J23" s="144"/>
      <c r="K23" s="144"/>
      <c r="L23" s="147"/>
      <c r="M23" s="151" t="s">
        <v>54</v>
      </c>
      <c r="N23" s="169"/>
      <c r="O23" s="169"/>
      <c r="P23" s="170"/>
      <c r="Q23" s="164" t="s">
        <v>55</v>
      </c>
      <c r="R23" s="144"/>
      <c r="S23" s="144"/>
      <c r="T23" s="147"/>
      <c r="U23" s="10"/>
      <c r="V23" s="10"/>
      <c r="W23" s="10"/>
    </row>
    <row r="24" spans="1:29" s="11" customFormat="1" ht="21.95" customHeight="1" x14ac:dyDescent="0.25">
      <c r="A24" s="148" t="s">
        <v>418</v>
      </c>
      <c r="B24" s="149"/>
      <c r="C24" s="149"/>
      <c r="D24" s="150"/>
      <c r="E24" s="148" t="s">
        <v>56</v>
      </c>
      <c r="F24" s="149"/>
      <c r="G24" s="149"/>
      <c r="H24" s="150"/>
      <c r="I24" s="148" t="s">
        <v>57</v>
      </c>
      <c r="J24" s="149"/>
      <c r="K24" s="149"/>
      <c r="L24" s="152"/>
      <c r="M24" s="171" t="s">
        <v>58</v>
      </c>
      <c r="N24" s="169"/>
      <c r="O24" s="169"/>
      <c r="P24" s="170"/>
      <c r="Q24" s="148" t="s">
        <v>59</v>
      </c>
      <c r="R24" s="149"/>
      <c r="S24" s="149"/>
      <c r="T24" s="152"/>
      <c r="U24" s="10"/>
      <c r="V24" s="10"/>
      <c r="W24" s="10"/>
    </row>
    <row r="25" spans="1:29" s="11" customFormat="1" ht="21.95" customHeight="1" x14ac:dyDescent="0.25">
      <c r="A25" s="153" t="s">
        <v>419</v>
      </c>
      <c r="B25" s="154"/>
      <c r="C25" s="154"/>
      <c r="D25" s="155"/>
      <c r="E25" s="153" t="s">
        <v>422</v>
      </c>
      <c r="F25" s="154"/>
      <c r="G25" s="154"/>
      <c r="H25" s="155"/>
      <c r="I25" s="153" t="s">
        <v>424</v>
      </c>
      <c r="J25" s="154"/>
      <c r="K25" s="154"/>
      <c r="L25" s="157"/>
      <c r="M25" s="172" t="s">
        <v>60</v>
      </c>
      <c r="N25" s="154"/>
      <c r="O25" s="154"/>
      <c r="P25" s="155"/>
      <c r="Q25" s="153" t="s">
        <v>61</v>
      </c>
      <c r="R25" s="154"/>
      <c r="S25" s="154"/>
      <c r="T25" s="157"/>
      <c r="U25" s="10"/>
      <c r="V25" s="10"/>
      <c r="W25" s="10"/>
    </row>
    <row r="26" spans="1:29" s="11" customFormat="1" ht="21.95" customHeight="1" x14ac:dyDescent="0.25">
      <c r="A26" s="158" t="s">
        <v>62</v>
      </c>
      <c r="B26" s="159"/>
      <c r="C26" s="159"/>
      <c r="D26" s="160"/>
      <c r="E26" s="161" t="s">
        <v>63</v>
      </c>
      <c r="F26" s="159"/>
      <c r="G26" s="159"/>
      <c r="H26" s="160"/>
      <c r="I26" s="161" t="s">
        <v>64</v>
      </c>
      <c r="J26" s="159"/>
      <c r="K26" s="159"/>
      <c r="L26" s="160"/>
      <c r="M26" s="161" t="s">
        <v>65</v>
      </c>
      <c r="N26" s="159"/>
      <c r="O26" s="159"/>
      <c r="P26" s="160"/>
      <c r="Q26" s="161" t="s">
        <v>66</v>
      </c>
      <c r="R26" s="159"/>
      <c r="S26" s="159"/>
      <c r="T26" s="160"/>
      <c r="U26" s="10"/>
      <c r="V26" s="10"/>
      <c r="W26" s="10"/>
    </row>
    <row r="27" spans="1:29" s="29" customFormat="1" ht="24.95" customHeight="1" x14ac:dyDescent="0.25">
      <c r="A27" s="22" t="s">
        <v>21</v>
      </c>
      <c r="B27" s="23">
        <f>'豐南明細(3)'!W8</f>
        <v>773</v>
      </c>
      <c r="C27" s="23" t="s">
        <v>22</v>
      </c>
      <c r="D27" s="24">
        <f>'豐南明細(3)'!W6</f>
        <v>25</v>
      </c>
      <c r="E27" s="22" t="s">
        <v>21</v>
      </c>
      <c r="F27" s="23">
        <f>'豐南明細(3)'!W20</f>
        <v>775.4</v>
      </c>
      <c r="G27" s="23" t="s">
        <v>22</v>
      </c>
      <c r="H27" s="24">
        <f>'豐南明細(3)'!W18</f>
        <v>25</v>
      </c>
      <c r="I27" s="22" t="s">
        <v>21</v>
      </c>
      <c r="J27" s="23">
        <f>'豐南明細(3)'!W32</f>
        <v>775.4</v>
      </c>
      <c r="K27" s="23" t="s">
        <v>22</v>
      </c>
      <c r="L27" s="23">
        <f>'豐南明細(3)'!W30</f>
        <v>25</v>
      </c>
      <c r="M27" s="22" t="s">
        <v>21</v>
      </c>
      <c r="N27" s="23">
        <f>'豐南明細(3)'!W44</f>
        <v>775.4</v>
      </c>
      <c r="O27" s="23" t="s">
        <v>22</v>
      </c>
      <c r="P27" s="24">
        <f>'豐南明細(3)'!W42</f>
        <v>25</v>
      </c>
      <c r="Q27" s="22" t="s">
        <v>21</v>
      </c>
      <c r="R27" s="23">
        <f>'豐南明細(3)'!W56</f>
        <v>780.2</v>
      </c>
      <c r="S27" s="23" t="s">
        <v>22</v>
      </c>
      <c r="T27" s="24">
        <f>'豐南明細(3)'!W54</f>
        <v>25</v>
      </c>
      <c r="U27" s="25"/>
      <c r="V27" s="25"/>
      <c r="W27" s="25"/>
      <c r="X27" s="25"/>
      <c r="Y27" s="25"/>
      <c r="Z27" s="25"/>
      <c r="AA27" s="25"/>
    </row>
    <row r="28" spans="1:29" s="35" customFormat="1" ht="24.95" customHeight="1" thickBot="1" x14ac:dyDescent="0.3">
      <c r="A28" s="30" t="s">
        <v>23</v>
      </c>
      <c r="B28" s="31">
        <f>'豐南明細(3)'!W7</f>
        <v>32</v>
      </c>
      <c r="C28" s="31" t="s">
        <v>24</v>
      </c>
      <c r="D28" s="32">
        <f>'豐南明細(3)'!W5</f>
        <v>105</v>
      </c>
      <c r="E28" s="30" t="s">
        <v>23</v>
      </c>
      <c r="F28" s="31">
        <f>'豐南明細(3)'!W19</f>
        <v>32.1</v>
      </c>
      <c r="G28" s="31" t="s">
        <v>24</v>
      </c>
      <c r="H28" s="32">
        <f>'豐南明細(3)'!W17</f>
        <v>105.5</v>
      </c>
      <c r="I28" s="30" t="s">
        <v>23</v>
      </c>
      <c r="J28" s="31">
        <f>'豐南明細(3)'!W31</f>
        <v>32.1</v>
      </c>
      <c r="K28" s="31" t="s">
        <v>24</v>
      </c>
      <c r="L28" s="31">
        <f>'豐南明細(3)'!W29</f>
        <v>105.5</v>
      </c>
      <c r="M28" s="30" t="s">
        <v>23</v>
      </c>
      <c r="N28" s="31">
        <f>'豐南明細(3)'!W43</f>
        <v>32.1</v>
      </c>
      <c r="O28" s="31" t="s">
        <v>24</v>
      </c>
      <c r="P28" s="32">
        <f>'豐南明細(3)'!W41</f>
        <v>105.5</v>
      </c>
      <c r="Q28" s="30" t="s">
        <v>23</v>
      </c>
      <c r="R28" s="31">
        <f>'豐南明細(3)'!W55</f>
        <v>32.299999999999997</v>
      </c>
      <c r="S28" s="31" t="s">
        <v>24</v>
      </c>
      <c r="T28" s="32">
        <f>'豐南明細(3)'!W53</f>
        <v>106.5</v>
      </c>
      <c r="U28" s="25"/>
      <c r="V28" s="25"/>
      <c r="W28" s="25"/>
      <c r="X28" s="25"/>
      <c r="Y28" s="25"/>
      <c r="Z28" s="25"/>
      <c r="AA28" s="25"/>
    </row>
    <row r="29" spans="1:29" s="4" customFormat="1" ht="13.5" customHeight="1" x14ac:dyDescent="0.25">
      <c r="A29" s="119">
        <v>44704</v>
      </c>
      <c r="B29" s="120"/>
      <c r="C29" s="120"/>
      <c r="D29" s="121"/>
      <c r="E29" s="122">
        <v>44705</v>
      </c>
      <c r="F29" s="123"/>
      <c r="G29" s="123"/>
      <c r="H29" s="124"/>
      <c r="I29" s="125">
        <v>44706</v>
      </c>
      <c r="J29" s="126"/>
      <c r="K29" s="126"/>
      <c r="L29" s="127"/>
      <c r="M29" s="128">
        <v>44707</v>
      </c>
      <c r="N29" s="129"/>
      <c r="O29" s="129"/>
      <c r="P29" s="130"/>
      <c r="Q29" s="131">
        <v>44708</v>
      </c>
      <c r="R29" s="132"/>
      <c r="S29" s="132"/>
      <c r="T29" s="133"/>
      <c r="U29" s="1"/>
      <c r="V29" s="1"/>
      <c r="W29" s="1"/>
    </row>
    <row r="30" spans="1:29" s="4" customFormat="1" ht="15.95" customHeight="1" x14ac:dyDescent="0.25">
      <c r="A30" s="134" t="s">
        <v>0</v>
      </c>
      <c r="B30" s="135"/>
      <c r="C30" s="135"/>
      <c r="D30" s="136"/>
      <c r="E30" s="134" t="s">
        <v>1</v>
      </c>
      <c r="F30" s="137"/>
      <c r="G30" s="137"/>
      <c r="H30" s="138"/>
      <c r="I30" s="134" t="s">
        <v>67</v>
      </c>
      <c r="J30" s="137"/>
      <c r="K30" s="137"/>
      <c r="L30" s="138"/>
      <c r="M30" s="134" t="s">
        <v>4</v>
      </c>
      <c r="N30" s="137"/>
      <c r="O30" s="137"/>
      <c r="P30" s="138"/>
      <c r="Q30" s="134" t="s">
        <v>27</v>
      </c>
      <c r="R30" s="137"/>
      <c r="S30" s="137"/>
      <c r="T30" s="138"/>
      <c r="U30" s="1"/>
      <c r="V30" s="1"/>
      <c r="W30" s="1"/>
    </row>
    <row r="31" spans="1:29" s="7" customFormat="1" ht="30" customHeight="1" x14ac:dyDescent="0.25">
      <c r="A31" s="139" t="s">
        <v>68</v>
      </c>
      <c r="B31" s="140"/>
      <c r="C31" s="140"/>
      <c r="D31" s="141"/>
      <c r="E31" s="142" t="s">
        <v>69</v>
      </c>
      <c r="F31" s="140"/>
      <c r="G31" s="140"/>
      <c r="H31" s="141"/>
      <c r="I31" s="142" t="s">
        <v>70</v>
      </c>
      <c r="J31" s="140"/>
      <c r="K31" s="140"/>
      <c r="L31" s="141"/>
      <c r="M31" s="140" t="s">
        <v>71</v>
      </c>
      <c r="N31" s="140"/>
      <c r="O31" s="140"/>
      <c r="P31" s="141"/>
      <c r="Q31" s="142" t="s">
        <v>72</v>
      </c>
      <c r="R31" s="140"/>
      <c r="S31" s="140"/>
      <c r="T31" s="141"/>
      <c r="U31" s="6"/>
      <c r="V31" s="6"/>
      <c r="W31" s="6"/>
    </row>
    <row r="32" spans="1:29" s="11" customFormat="1" ht="21.95" customHeight="1" x14ac:dyDescent="0.25">
      <c r="A32" s="173" t="s">
        <v>73</v>
      </c>
      <c r="B32" s="174"/>
      <c r="C32" s="174"/>
      <c r="D32" s="175"/>
      <c r="E32" s="143" t="s">
        <v>74</v>
      </c>
      <c r="F32" s="144"/>
      <c r="G32" s="144"/>
      <c r="H32" s="145"/>
      <c r="I32" s="143" t="s">
        <v>75</v>
      </c>
      <c r="J32" s="144"/>
      <c r="K32" s="144"/>
      <c r="L32" s="145"/>
      <c r="M32" s="143" t="s">
        <v>428</v>
      </c>
      <c r="N32" s="144"/>
      <c r="O32" s="144"/>
      <c r="P32" s="145"/>
      <c r="Q32" s="143" t="s">
        <v>76</v>
      </c>
      <c r="R32" s="144"/>
      <c r="S32" s="144"/>
      <c r="T32" s="147"/>
      <c r="U32" s="10"/>
      <c r="V32" s="10"/>
      <c r="W32" s="10"/>
    </row>
    <row r="33" spans="1:27" s="11" customFormat="1" ht="21.95" customHeight="1" x14ac:dyDescent="0.25">
      <c r="A33" s="148" t="s">
        <v>77</v>
      </c>
      <c r="B33" s="149"/>
      <c r="C33" s="149"/>
      <c r="D33" s="150"/>
      <c r="E33" s="148" t="s">
        <v>78</v>
      </c>
      <c r="F33" s="149"/>
      <c r="G33" s="149"/>
      <c r="H33" s="150"/>
      <c r="I33" s="148" t="s">
        <v>79</v>
      </c>
      <c r="J33" s="149"/>
      <c r="K33" s="149"/>
      <c r="L33" s="150"/>
      <c r="M33" s="148" t="s">
        <v>80</v>
      </c>
      <c r="N33" s="149"/>
      <c r="O33" s="149"/>
      <c r="P33" s="150"/>
      <c r="Q33" s="148" t="s">
        <v>81</v>
      </c>
      <c r="R33" s="149"/>
      <c r="S33" s="149"/>
      <c r="T33" s="152"/>
      <c r="U33" s="10"/>
      <c r="V33" s="10"/>
      <c r="W33" s="10"/>
    </row>
    <row r="34" spans="1:27" s="11" customFormat="1" ht="21.95" customHeight="1" x14ac:dyDescent="0.25">
      <c r="A34" s="153" t="s">
        <v>16</v>
      </c>
      <c r="B34" s="154"/>
      <c r="C34" s="154"/>
      <c r="D34" s="155"/>
      <c r="E34" s="153" t="s">
        <v>419</v>
      </c>
      <c r="F34" s="154"/>
      <c r="G34" s="154"/>
      <c r="H34" s="155"/>
      <c r="I34" s="153" t="s">
        <v>426</v>
      </c>
      <c r="J34" s="154"/>
      <c r="K34" s="154"/>
      <c r="L34" s="155"/>
      <c r="M34" s="153" t="s">
        <v>429</v>
      </c>
      <c r="N34" s="154"/>
      <c r="O34" s="154"/>
      <c r="P34" s="155"/>
      <c r="Q34" s="153" t="s">
        <v>391</v>
      </c>
      <c r="R34" s="154"/>
      <c r="S34" s="154"/>
      <c r="T34" s="157"/>
      <c r="U34" s="10"/>
      <c r="V34" s="10"/>
      <c r="W34" s="10"/>
    </row>
    <row r="35" spans="1:27" s="11" customFormat="1" ht="21.95" customHeight="1" x14ac:dyDescent="0.25">
      <c r="A35" s="158" t="s">
        <v>425</v>
      </c>
      <c r="B35" s="159"/>
      <c r="C35" s="159"/>
      <c r="D35" s="160"/>
      <c r="E35" s="161" t="s">
        <v>82</v>
      </c>
      <c r="F35" s="159"/>
      <c r="G35" s="159"/>
      <c r="H35" s="160"/>
      <c r="I35" s="161" t="s">
        <v>427</v>
      </c>
      <c r="J35" s="159"/>
      <c r="K35" s="159"/>
      <c r="L35" s="160"/>
      <c r="M35" s="161" t="s">
        <v>83</v>
      </c>
      <c r="N35" s="159"/>
      <c r="O35" s="159"/>
      <c r="P35" s="160"/>
      <c r="Q35" s="161" t="s">
        <v>84</v>
      </c>
      <c r="R35" s="159"/>
      <c r="S35" s="159"/>
      <c r="T35" s="160"/>
      <c r="U35" s="10"/>
      <c r="V35" s="10"/>
      <c r="W35" s="10"/>
    </row>
    <row r="36" spans="1:27" s="29" customFormat="1" ht="24.95" customHeight="1" x14ac:dyDescent="0.25">
      <c r="A36" s="22" t="s">
        <v>21</v>
      </c>
      <c r="B36" s="23">
        <f>'豐南明細(4)'!W8</f>
        <v>773</v>
      </c>
      <c r="C36" s="23" t="s">
        <v>22</v>
      </c>
      <c r="D36" s="23">
        <f>'豐南明細(4)'!W6</f>
        <v>25</v>
      </c>
      <c r="E36" s="22" t="s">
        <v>21</v>
      </c>
      <c r="F36" s="23">
        <f>'豐南明細(4)'!W20</f>
        <v>775.4</v>
      </c>
      <c r="G36" s="23" t="s">
        <v>22</v>
      </c>
      <c r="H36" s="24">
        <f>'豐南明細(4)'!W18</f>
        <v>25</v>
      </c>
      <c r="I36" s="22" t="s">
        <v>21</v>
      </c>
      <c r="J36" s="23">
        <f>'豐南明細(4)'!W32</f>
        <v>797</v>
      </c>
      <c r="K36" s="23" t="s">
        <v>22</v>
      </c>
      <c r="L36" s="23">
        <f>'豐南明細(4)'!W30</f>
        <v>25</v>
      </c>
      <c r="M36" s="22" t="s">
        <v>21</v>
      </c>
      <c r="N36" s="23">
        <f>'豐南明細(4)'!W44</f>
        <v>780.2</v>
      </c>
      <c r="O36" s="23" t="s">
        <v>22</v>
      </c>
      <c r="P36" s="24">
        <f>'豐南明細(4)'!W42</f>
        <v>25</v>
      </c>
      <c r="Q36" s="22" t="s">
        <v>21</v>
      </c>
      <c r="R36" s="23">
        <f>'豐南明細(4)'!W56</f>
        <v>773</v>
      </c>
      <c r="S36" s="23" t="s">
        <v>22</v>
      </c>
      <c r="T36" s="24">
        <f>'豐南明細(4)'!W54</f>
        <v>25</v>
      </c>
      <c r="U36" s="25"/>
      <c r="V36" s="25"/>
      <c r="W36" s="25"/>
      <c r="X36" s="25"/>
      <c r="Y36" s="25"/>
      <c r="Z36" s="25"/>
      <c r="AA36" s="25"/>
    </row>
    <row r="37" spans="1:27" s="35" customFormat="1" ht="24.95" customHeight="1" thickBot="1" x14ac:dyDescent="0.3">
      <c r="A37" s="30" t="s">
        <v>23</v>
      </c>
      <c r="B37" s="31">
        <f>'豐南明細(4)'!W7</f>
        <v>32</v>
      </c>
      <c r="C37" s="31" t="s">
        <v>24</v>
      </c>
      <c r="D37" s="31">
        <f>'豐南明細(4)'!W5</f>
        <v>105</v>
      </c>
      <c r="E37" s="30" t="s">
        <v>23</v>
      </c>
      <c r="F37" s="31">
        <f>'豐南明細(4)'!W19</f>
        <v>32.1</v>
      </c>
      <c r="G37" s="31" t="s">
        <v>24</v>
      </c>
      <c r="H37" s="32">
        <f>'豐南明細(4)'!W17</f>
        <v>105.5</v>
      </c>
      <c r="I37" s="30" t="s">
        <v>23</v>
      </c>
      <c r="J37" s="31">
        <f>'豐南明細(4)'!W31</f>
        <v>33</v>
      </c>
      <c r="K37" s="31" t="s">
        <v>24</v>
      </c>
      <c r="L37" s="31">
        <f>'豐南明細(4)'!W29</f>
        <v>110</v>
      </c>
      <c r="M37" s="30" t="s">
        <v>23</v>
      </c>
      <c r="N37" s="31">
        <f>'豐南明細(4)'!W43</f>
        <v>32.299999999999997</v>
      </c>
      <c r="O37" s="31" t="s">
        <v>24</v>
      </c>
      <c r="P37" s="32">
        <f>'豐南明細(4)'!W41</f>
        <v>106.5</v>
      </c>
      <c r="Q37" s="30" t="s">
        <v>23</v>
      </c>
      <c r="R37" s="31">
        <f>'豐南明細(4)'!W55</f>
        <v>32</v>
      </c>
      <c r="S37" s="31" t="s">
        <v>24</v>
      </c>
      <c r="T37" s="32">
        <f>'豐南明細(4)'!W53</f>
        <v>105</v>
      </c>
      <c r="U37" s="42"/>
      <c r="V37" s="25"/>
      <c r="W37" s="25"/>
      <c r="X37" s="25"/>
      <c r="Y37" s="25"/>
      <c r="Z37" s="25"/>
      <c r="AA37" s="25"/>
    </row>
    <row r="38" spans="1:27" s="4" customFormat="1" ht="13.5" customHeight="1" x14ac:dyDescent="0.25">
      <c r="A38" s="119">
        <v>44711</v>
      </c>
      <c r="B38" s="120"/>
      <c r="C38" s="120"/>
      <c r="D38" s="121"/>
      <c r="E38" s="122">
        <v>44712</v>
      </c>
      <c r="F38" s="123"/>
      <c r="G38" s="123"/>
      <c r="H38" s="124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7"/>
      <c r="U38" s="1"/>
      <c r="V38" s="1"/>
      <c r="W38" s="1"/>
    </row>
    <row r="39" spans="1:27" s="4" customFormat="1" ht="15.95" customHeight="1" x14ac:dyDescent="0.25">
      <c r="A39" s="134" t="s">
        <v>0</v>
      </c>
      <c r="B39" s="135"/>
      <c r="C39" s="135"/>
      <c r="D39" s="136"/>
      <c r="E39" s="134" t="s">
        <v>47</v>
      </c>
      <c r="F39" s="137"/>
      <c r="G39" s="137"/>
      <c r="H39" s="13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"/>
      <c r="V39" s="1"/>
      <c r="W39" s="1"/>
    </row>
    <row r="40" spans="1:27" s="7" customFormat="1" ht="30" customHeight="1" x14ac:dyDescent="0.25">
      <c r="A40" s="139" t="s">
        <v>85</v>
      </c>
      <c r="B40" s="140"/>
      <c r="C40" s="140"/>
      <c r="D40" s="162"/>
      <c r="E40" s="140" t="s">
        <v>86</v>
      </c>
      <c r="F40" s="140"/>
      <c r="G40" s="140"/>
      <c r="H40" s="141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6"/>
      <c r="V40" s="6"/>
      <c r="W40" s="6"/>
    </row>
    <row r="41" spans="1:27" s="11" customFormat="1" ht="21.95" customHeight="1" x14ac:dyDescent="0.25">
      <c r="A41" s="143" t="s">
        <v>87</v>
      </c>
      <c r="B41" s="144"/>
      <c r="C41" s="144"/>
      <c r="D41" s="145"/>
      <c r="E41" s="143" t="s">
        <v>88</v>
      </c>
      <c r="F41" s="144"/>
      <c r="G41" s="144"/>
      <c r="H41" s="145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9"/>
      <c r="U41" s="10"/>
      <c r="V41" s="10"/>
      <c r="W41" s="10"/>
    </row>
    <row r="42" spans="1:27" s="11" customFormat="1" ht="21.95" customHeight="1" x14ac:dyDescent="0.25">
      <c r="A42" s="148" t="s">
        <v>430</v>
      </c>
      <c r="B42" s="149"/>
      <c r="C42" s="149"/>
      <c r="D42" s="150"/>
      <c r="E42" s="148" t="s">
        <v>90</v>
      </c>
      <c r="F42" s="149"/>
      <c r="G42" s="149"/>
      <c r="H42" s="150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10"/>
      <c r="V42" s="10"/>
      <c r="W42" s="10"/>
      <c r="X42" s="11" t="s">
        <v>435</v>
      </c>
    </row>
    <row r="43" spans="1:27" s="11" customFormat="1" ht="21.95" customHeight="1" x14ac:dyDescent="0.25">
      <c r="A43" s="153" t="s">
        <v>91</v>
      </c>
      <c r="B43" s="154"/>
      <c r="C43" s="154"/>
      <c r="D43" s="155"/>
      <c r="E43" s="153" t="s">
        <v>426</v>
      </c>
      <c r="F43" s="154"/>
      <c r="G43" s="154"/>
      <c r="H43" s="155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9"/>
      <c r="U43" s="10"/>
      <c r="V43" s="10"/>
      <c r="W43" s="10"/>
    </row>
    <row r="44" spans="1:27" s="11" customFormat="1" ht="21.95" customHeight="1" x14ac:dyDescent="0.25">
      <c r="A44" s="158" t="s">
        <v>92</v>
      </c>
      <c r="B44" s="159"/>
      <c r="C44" s="159"/>
      <c r="D44" s="160"/>
      <c r="E44" s="161" t="s">
        <v>46</v>
      </c>
      <c r="F44" s="159"/>
      <c r="G44" s="159"/>
      <c r="H44" s="160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9"/>
      <c r="U44" s="10"/>
      <c r="V44" s="10"/>
      <c r="W44" s="10"/>
    </row>
    <row r="45" spans="1:27" s="29" customFormat="1" ht="24.95" customHeight="1" x14ac:dyDescent="0.25">
      <c r="A45" s="22" t="s">
        <v>21</v>
      </c>
      <c r="B45" s="23">
        <f>'豐南明細(5)'!W8</f>
        <v>785.1</v>
      </c>
      <c r="C45" s="23" t="s">
        <v>22</v>
      </c>
      <c r="D45" s="23">
        <f>'豐南明細(5)'!W6</f>
        <v>25.5</v>
      </c>
      <c r="E45" s="22" t="s">
        <v>21</v>
      </c>
      <c r="F45" s="23">
        <f>'豐南明細(5)'!W20</f>
        <v>780.3</v>
      </c>
      <c r="G45" s="23" t="s">
        <v>22</v>
      </c>
      <c r="H45" s="24">
        <f>'豐南明細(5)'!W18</f>
        <v>25.5</v>
      </c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9"/>
      <c r="U45" s="25"/>
      <c r="V45" s="25"/>
      <c r="W45" s="25"/>
      <c r="X45" s="25"/>
      <c r="Y45" s="25"/>
      <c r="Z45" s="25"/>
      <c r="AA45" s="25"/>
    </row>
    <row r="46" spans="1:27" s="35" customFormat="1" ht="24.95" customHeight="1" thickBot="1" x14ac:dyDescent="0.3">
      <c r="A46" s="30" t="s">
        <v>23</v>
      </c>
      <c r="B46" s="31">
        <f>'豐南明細(5)'!W7</f>
        <v>32.9</v>
      </c>
      <c r="C46" s="31" t="s">
        <v>24</v>
      </c>
      <c r="D46" s="31">
        <f>'豐南明細(5)'!W5</f>
        <v>106</v>
      </c>
      <c r="E46" s="30" t="s">
        <v>23</v>
      </c>
      <c r="F46" s="31">
        <f>'豐南明細(5)'!W19</f>
        <v>32.700000000000003</v>
      </c>
      <c r="G46" s="31" t="s">
        <v>24</v>
      </c>
      <c r="H46" s="32">
        <f>'豐南明細(5)'!W17</f>
        <v>105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1"/>
      <c r="U46" s="25"/>
      <c r="V46" s="25"/>
      <c r="W46" s="25"/>
      <c r="X46" s="25"/>
      <c r="Y46" s="25"/>
      <c r="Z46" s="25"/>
      <c r="AA46" s="25"/>
    </row>
    <row r="47" spans="1:27" s="44" customFormat="1" ht="30.75" customHeight="1" x14ac:dyDescent="0.25">
      <c r="A47" s="182" t="s">
        <v>93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43"/>
      <c r="V47" s="43"/>
      <c r="W47" s="43"/>
      <c r="X47" s="43"/>
      <c r="Y47" s="43"/>
      <c r="Z47" s="43"/>
      <c r="AA47" s="43"/>
    </row>
    <row r="48" spans="1:27" s="4" customFormat="1" ht="15.9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/>
      <c r="W48" s="1"/>
    </row>
    <row r="49" spans="1:23" s="4" customFormat="1" ht="18.9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5"/>
      <c r="V49" s="1"/>
      <c r="W49" s="1"/>
    </row>
    <row r="50" spans="1:23" s="4" customFormat="1" ht="18.9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/>
      <c r="W50" s="1"/>
    </row>
    <row r="51" spans="1:23" s="47" customFormat="1" ht="20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6"/>
      <c r="V51" s="46"/>
      <c r="W51" s="46"/>
    </row>
  </sheetData>
  <mergeCells count="157">
    <mergeCell ref="A47:T47"/>
    <mergeCell ref="A40:D40"/>
    <mergeCell ref="E40:H40"/>
    <mergeCell ref="A41:D41"/>
    <mergeCell ref="E41:H41"/>
    <mergeCell ref="A42:D42"/>
    <mergeCell ref="E42:H42"/>
    <mergeCell ref="A38:D38"/>
    <mergeCell ref="E38:H38"/>
    <mergeCell ref="I38:T46"/>
    <mergeCell ref="A39:D39"/>
    <mergeCell ref="E39:H39"/>
    <mergeCell ref="A43:D43"/>
    <mergeCell ref="E43:H43"/>
    <mergeCell ref="A44:D44"/>
    <mergeCell ref="E44:H44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8:D8"/>
    <mergeCell ref="E8:H8"/>
    <mergeCell ref="I8:L8"/>
    <mergeCell ref="M8:P8"/>
    <mergeCell ref="Q8:T8"/>
    <mergeCell ref="A11:D11"/>
    <mergeCell ref="E11:H11"/>
    <mergeCell ref="I11:L11"/>
    <mergeCell ref="M11:P11"/>
    <mergeCell ref="Q11:T11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1:T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</mergeCells>
  <phoneticPr fontId="3" type="noConversion"/>
  <pageMargins left="0.3" right="0.15748031496062992" top="0.15748031496062992" bottom="0.15748031496062992" header="0.19685039370078741" footer="0.19685039370078741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7">
    <pageSetUpPr fitToPage="1"/>
  </sheetPr>
  <dimension ref="A1:AF66"/>
  <sheetViews>
    <sheetView zoomScale="50" zoomScaleNormal="50" workbookViewId="0">
      <selection activeCell="H34" sqref="H34"/>
    </sheetView>
  </sheetViews>
  <sheetFormatPr defaultColWidth="9" defaultRowHeight="20.25" x14ac:dyDescent="0.25"/>
  <cols>
    <col min="1" max="1" width="1.875" style="77" customWidth="1"/>
    <col min="2" max="2" width="4.875" style="114" customWidth="1"/>
    <col min="3" max="3" width="0" style="77" hidden="1" customWidth="1"/>
    <col min="4" max="4" width="18.625" style="77" customWidth="1"/>
    <col min="5" max="5" width="9.625" style="77" customWidth="1"/>
    <col min="6" max="6" width="18.625" style="77" customWidth="1"/>
    <col min="7" max="7" width="9.625" style="77" customWidth="1"/>
    <col min="8" max="8" width="18.625" style="77" customWidth="1"/>
    <col min="9" max="9" width="9.625" style="77" customWidth="1"/>
    <col min="10" max="10" width="18.625" style="77" customWidth="1"/>
    <col min="11" max="11" width="9.625" style="77" customWidth="1"/>
    <col min="12" max="12" width="18.625" style="77" customWidth="1"/>
    <col min="13" max="13" width="9.625" style="77" customWidth="1"/>
    <col min="14" max="14" width="18.625" style="77" customWidth="1"/>
    <col min="15" max="15" width="9.625" style="77" customWidth="1"/>
    <col min="16" max="16" width="18.625" style="77" hidden="1" customWidth="1"/>
    <col min="17" max="17" width="5.625" style="115" hidden="1" customWidth="1"/>
    <col min="18" max="18" width="9.625" style="77" hidden="1" customWidth="1"/>
    <col min="19" max="19" width="18.625" style="77" hidden="1" customWidth="1"/>
    <col min="20" max="20" width="5.625" style="115" hidden="1" customWidth="1"/>
    <col min="21" max="21" width="9.625" style="77" hidden="1" customWidth="1"/>
    <col min="22" max="22" width="14" style="116" customWidth="1"/>
    <col min="23" max="23" width="7.5" style="116" customWidth="1"/>
    <col min="24" max="24" width="11.25" style="112" customWidth="1"/>
    <col min="25" max="25" width="6.625" style="117" customWidth="1"/>
    <col min="26" max="26" width="6.625" style="77" customWidth="1"/>
    <col min="27" max="27" width="6" style="48" hidden="1" customWidth="1"/>
    <col min="28" max="28" width="5.5" style="50" hidden="1" customWidth="1"/>
    <col min="29" max="29" width="7.75" style="48" hidden="1" customWidth="1"/>
    <col min="30" max="30" width="8" style="48" hidden="1" customWidth="1"/>
    <col min="31" max="31" width="7.875" style="48" hidden="1" customWidth="1"/>
    <col min="32" max="32" width="7.5" style="48" hidden="1" customWidth="1"/>
    <col min="33" max="16384" width="9" style="77"/>
  </cols>
  <sheetData>
    <row r="1" spans="1:32" s="48" customFormat="1" ht="38.25" x14ac:dyDescent="0.55000000000000004">
      <c r="B1" s="187" t="s">
        <v>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49"/>
      <c r="AB1" s="50"/>
    </row>
    <row r="2" spans="1:32" s="48" customFormat="1" ht="32.1" customHeight="1" x14ac:dyDescent="0.45">
      <c r="B2" s="188" t="s">
        <v>95</v>
      </c>
      <c r="C2" s="188"/>
      <c r="D2" s="188"/>
      <c r="E2" s="18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51"/>
      <c r="U2" s="49"/>
      <c r="V2" s="52"/>
      <c r="W2" s="52"/>
      <c r="X2" s="53"/>
      <c r="Y2" s="52"/>
      <c r="Z2" s="49"/>
      <c r="AB2" s="50"/>
    </row>
    <row r="3" spans="1:32" s="48" customFormat="1" ht="30" customHeight="1" x14ac:dyDescent="0.4">
      <c r="B3" s="54" t="s">
        <v>96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  <c r="Q3" s="56"/>
      <c r="R3" s="56"/>
      <c r="S3" s="57"/>
      <c r="T3" s="56"/>
      <c r="U3" s="56"/>
      <c r="V3" s="58"/>
      <c r="W3" s="58"/>
      <c r="X3" s="59"/>
      <c r="Y3" s="60"/>
      <c r="Z3" s="61"/>
      <c r="AB3" s="50"/>
    </row>
    <row r="4" spans="1:32" s="62" customFormat="1" ht="43.5" x14ac:dyDescent="0.25">
      <c r="B4" s="63" t="s">
        <v>97</v>
      </c>
      <c r="C4" s="64" t="s">
        <v>98</v>
      </c>
      <c r="D4" s="65" t="s">
        <v>99</v>
      </c>
      <c r="E4" s="65"/>
      <c r="F4" s="65" t="s">
        <v>101</v>
      </c>
      <c r="G4" s="65"/>
      <c r="H4" s="65" t="s">
        <v>102</v>
      </c>
      <c r="I4" s="67"/>
      <c r="J4" s="65" t="s">
        <v>102</v>
      </c>
      <c r="K4" s="65"/>
      <c r="L4" s="65" t="s">
        <v>103</v>
      </c>
      <c r="M4" s="65"/>
      <c r="N4" s="65" t="s">
        <v>104</v>
      </c>
      <c r="O4" s="65"/>
      <c r="P4" s="65" t="s">
        <v>102</v>
      </c>
      <c r="Q4" s="66" t="s">
        <v>100</v>
      </c>
      <c r="R4" s="65"/>
      <c r="S4" s="65" t="s">
        <v>104</v>
      </c>
      <c r="T4" s="66" t="s">
        <v>100</v>
      </c>
      <c r="U4" s="65"/>
      <c r="V4" s="68" t="s">
        <v>105</v>
      </c>
      <c r="W4" s="68"/>
      <c r="X4" s="68" t="s">
        <v>106</v>
      </c>
      <c r="Y4" s="68" t="s">
        <v>107</v>
      </c>
      <c r="Z4" s="69"/>
      <c r="AA4" s="70"/>
      <c r="AB4" s="50"/>
      <c r="AC4" s="48"/>
      <c r="AD4" s="48"/>
      <c r="AE4" s="48"/>
      <c r="AF4" s="48"/>
    </row>
    <row r="5" spans="1:32" s="71" customFormat="1" ht="65.099999999999994" customHeight="1" x14ac:dyDescent="0.3">
      <c r="B5" s="72">
        <v>5</v>
      </c>
      <c r="C5" s="183"/>
      <c r="D5" s="73" t="s">
        <v>0</v>
      </c>
      <c r="E5" s="74" t="s">
        <v>108</v>
      </c>
      <c r="F5" s="73" t="s">
        <v>5</v>
      </c>
      <c r="G5" s="74" t="s">
        <v>108</v>
      </c>
      <c r="H5" s="73" t="s">
        <v>109</v>
      </c>
      <c r="I5" s="74" t="s">
        <v>108</v>
      </c>
      <c r="J5" s="73" t="s">
        <v>110</v>
      </c>
      <c r="K5" s="74" t="s">
        <v>108</v>
      </c>
      <c r="L5" s="73" t="s">
        <v>111</v>
      </c>
      <c r="M5" s="74" t="s">
        <v>108</v>
      </c>
      <c r="N5" s="73" t="s">
        <v>112</v>
      </c>
      <c r="O5" s="74" t="s">
        <v>108</v>
      </c>
      <c r="P5" s="73"/>
      <c r="Q5" s="73"/>
      <c r="R5" s="74" t="s">
        <v>108</v>
      </c>
      <c r="S5" s="73"/>
      <c r="T5" s="73"/>
      <c r="U5" s="74" t="s">
        <v>108</v>
      </c>
      <c r="V5" s="75" t="s">
        <v>113</v>
      </c>
      <c r="W5" s="75">
        <f>AE15</f>
        <v>106.5</v>
      </c>
      <c r="X5" s="76" t="s">
        <v>114</v>
      </c>
      <c r="Y5" s="68">
        <f>AB6</f>
        <v>6.5</v>
      </c>
      <c r="Z5" s="48"/>
      <c r="AA5" s="48"/>
      <c r="AB5" s="50"/>
      <c r="AC5" s="48" t="s">
        <v>115</v>
      </c>
      <c r="AD5" s="48" t="s">
        <v>116</v>
      </c>
      <c r="AE5" s="48" t="s">
        <v>117</v>
      </c>
      <c r="AF5" s="48" t="s">
        <v>118</v>
      </c>
    </row>
    <row r="6" spans="1:32" ht="27.95" customHeight="1" x14ac:dyDescent="0.3">
      <c r="B6" s="78" t="s">
        <v>119</v>
      </c>
      <c r="C6" s="184"/>
      <c r="D6" s="79" t="s">
        <v>120</v>
      </c>
      <c r="E6" s="79">
        <v>120</v>
      </c>
      <c r="F6" s="79" t="s">
        <v>121</v>
      </c>
      <c r="G6" s="79">
        <v>66</v>
      </c>
      <c r="H6" s="79" t="s">
        <v>122</v>
      </c>
      <c r="I6" s="79">
        <v>96</v>
      </c>
      <c r="J6" s="79" t="s">
        <v>123</v>
      </c>
      <c r="K6" s="79">
        <v>45</v>
      </c>
      <c r="L6" s="79" t="s">
        <v>124</v>
      </c>
      <c r="M6" s="79">
        <v>100</v>
      </c>
      <c r="N6" s="79" t="s">
        <v>125</v>
      </c>
      <c r="O6" s="79">
        <v>10</v>
      </c>
      <c r="P6" s="79"/>
      <c r="Q6" s="79"/>
      <c r="R6" s="79"/>
      <c r="S6" s="79"/>
      <c r="T6" s="79"/>
      <c r="U6" s="79"/>
      <c r="V6" s="75" t="s">
        <v>126</v>
      </c>
      <c r="W6" s="80">
        <f>AD15</f>
        <v>25</v>
      </c>
      <c r="X6" s="76" t="s">
        <v>127</v>
      </c>
      <c r="Y6" s="68">
        <f>AB7</f>
        <v>2.5</v>
      </c>
      <c r="Z6" s="61"/>
      <c r="AA6" s="70" t="s">
        <v>128</v>
      </c>
      <c r="AB6" s="50">
        <v>6.5</v>
      </c>
      <c r="AC6" s="50">
        <f>AB6*2</f>
        <v>13</v>
      </c>
      <c r="AD6" s="50"/>
      <c r="AE6" s="50">
        <f>AB6*15</f>
        <v>97.5</v>
      </c>
      <c r="AF6" s="50">
        <f>AC6*4+AE6*4</f>
        <v>442</v>
      </c>
    </row>
    <row r="7" spans="1:32" ht="27.95" customHeight="1" x14ac:dyDescent="0.3">
      <c r="B7" s="78">
        <v>2</v>
      </c>
      <c r="C7" s="184"/>
      <c r="D7" s="81"/>
      <c r="E7" s="81"/>
      <c r="F7" s="81" t="s">
        <v>129</v>
      </c>
      <c r="G7" s="81">
        <v>30</v>
      </c>
      <c r="H7" s="81" t="s">
        <v>130</v>
      </c>
      <c r="I7" s="81">
        <v>1</v>
      </c>
      <c r="J7" s="81" t="s">
        <v>130</v>
      </c>
      <c r="K7" s="83">
        <v>1</v>
      </c>
      <c r="L7" s="84" t="s">
        <v>131</v>
      </c>
      <c r="M7" s="83" t="s">
        <v>132</v>
      </c>
      <c r="N7" s="81" t="s">
        <v>133</v>
      </c>
      <c r="O7" s="81">
        <v>3</v>
      </c>
      <c r="P7" s="81"/>
      <c r="Q7" s="81"/>
      <c r="R7" s="83"/>
      <c r="S7" s="81"/>
      <c r="T7" s="85"/>
      <c r="U7" s="81"/>
      <c r="V7" s="75" t="s">
        <v>134</v>
      </c>
      <c r="W7" s="80">
        <f>AC15</f>
        <v>32.299999999999997</v>
      </c>
      <c r="X7" s="68" t="s">
        <v>135</v>
      </c>
      <c r="Y7" s="68">
        <f>AB8</f>
        <v>1.8</v>
      </c>
      <c r="Z7" s="48"/>
      <c r="AA7" s="86" t="s">
        <v>136</v>
      </c>
      <c r="AB7" s="50">
        <v>2.5</v>
      </c>
      <c r="AC7" s="87">
        <f>AB7*7</f>
        <v>17.5</v>
      </c>
      <c r="AD7" s="50">
        <f>AB7*5</f>
        <v>12.5</v>
      </c>
      <c r="AE7" s="50" t="s">
        <v>137</v>
      </c>
      <c r="AF7" s="88">
        <f>AC7*4+AD7*9</f>
        <v>182.5</v>
      </c>
    </row>
    <row r="8" spans="1:32" ht="27.95" customHeight="1" x14ac:dyDescent="0.3">
      <c r="B8" s="78" t="s">
        <v>138</v>
      </c>
      <c r="C8" s="184"/>
      <c r="D8" s="81"/>
      <c r="E8" s="81"/>
      <c r="F8" s="81" t="s">
        <v>130</v>
      </c>
      <c r="G8" s="83">
        <v>1</v>
      </c>
      <c r="H8" s="81" t="s">
        <v>139</v>
      </c>
      <c r="I8" s="81" t="s">
        <v>140</v>
      </c>
      <c r="J8" s="81"/>
      <c r="K8" s="83"/>
      <c r="L8" s="81"/>
      <c r="M8" s="83"/>
      <c r="N8" s="81" t="s">
        <v>130</v>
      </c>
      <c r="O8" s="81">
        <v>0.5</v>
      </c>
      <c r="P8" s="81"/>
      <c r="Q8" s="81"/>
      <c r="R8" s="83"/>
      <c r="S8" s="81"/>
      <c r="T8" s="81"/>
      <c r="U8" s="83"/>
      <c r="V8" s="89" t="s">
        <v>141</v>
      </c>
      <c r="W8" s="80">
        <f>AF15</f>
        <v>780.2</v>
      </c>
      <c r="X8" s="76" t="s">
        <v>142</v>
      </c>
      <c r="Y8" s="68">
        <f>AB9</f>
        <v>2.5</v>
      </c>
      <c r="Z8" s="61"/>
      <c r="AA8" s="48" t="s">
        <v>143</v>
      </c>
      <c r="AB8" s="50">
        <v>1.8</v>
      </c>
      <c r="AC8" s="50">
        <f>AB8*1</f>
        <v>1.8</v>
      </c>
      <c r="AD8" s="50" t="s">
        <v>144</v>
      </c>
      <c r="AE8" s="50">
        <f>AB8*5</f>
        <v>9</v>
      </c>
      <c r="AF8" s="50">
        <f>AC8*4+AE8*4</f>
        <v>43.2</v>
      </c>
    </row>
    <row r="9" spans="1:32" ht="27.95" customHeight="1" x14ac:dyDescent="0.25">
      <c r="B9" s="186" t="s">
        <v>145</v>
      </c>
      <c r="C9" s="184"/>
      <c r="D9" s="81"/>
      <c r="E9" s="81"/>
      <c r="F9" s="81" t="s">
        <v>146</v>
      </c>
      <c r="G9" s="83" t="s">
        <v>132</v>
      </c>
      <c r="H9" s="81"/>
      <c r="I9" s="81"/>
      <c r="J9" s="81"/>
      <c r="K9" s="81"/>
      <c r="L9" s="84"/>
      <c r="M9" s="84"/>
      <c r="N9" s="81" t="s">
        <v>147</v>
      </c>
      <c r="O9" s="83">
        <v>0.5</v>
      </c>
      <c r="P9" s="84"/>
      <c r="Q9" s="82"/>
      <c r="R9" s="84"/>
      <c r="S9" s="81"/>
      <c r="T9" s="81"/>
      <c r="U9" s="83"/>
      <c r="V9" s="89"/>
      <c r="W9" s="75"/>
      <c r="X9" s="68" t="s">
        <v>148</v>
      </c>
      <c r="Y9" s="68">
        <f>AB10</f>
        <v>0</v>
      </c>
      <c r="Z9" s="48"/>
      <c r="AA9" s="48" t="s">
        <v>149</v>
      </c>
      <c r="AB9" s="50">
        <v>2.5</v>
      </c>
      <c r="AC9" s="50"/>
      <c r="AD9" s="50">
        <f>AB9*5</f>
        <v>12.5</v>
      </c>
      <c r="AE9" s="50" t="s">
        <v>137</v>
      </c>
      <c r="AF9" s="50">
        <f>AD9*9</f>
        <v>112.5</v>
      </c>
    </row>
    <row r="10" spans="1:32" ht="27.95" customHeight="1" x14ac:dyDescent="0.3">
      <c r="B10" s="186"/>
      <c r="C10" s="185"/>
      <c r="D10" s="81"/>
      <c r="E10" s="81"/>
      <c r="F10" s="81"/>
      <c r="G10" s="83"/>
      <c r="H10" s="81"/>
      <c r="I10" s="81"/>
      <c r="J10" s="84"/>
      <c r="K10" s="81"/>
      <c r="L10" s="81"/>
      <c r="M10" s="81"/>
      <c r="N10" s="81" t="s">
        <v>150</v>
      </c>
      <c r="O10" s="83" t="s">
        <v>132</v>
      </c>
      <c r="P10" s="81"/>
      <c r="Q10" s="82"/>
      <c r="R10" s="81"/>
      <c r="S10" s="81"/>
      <c r="T10" s="81"/>
      <c r="U10" s="81"/>
      <c r="V10" s="80"/>
      <c r="W10" s="80"/>
      <c r="X10" s="90"/>
      <c r="Y10" s="68"/>
      <c r="Z10" s="61"/>
      <c r="AA10" s="48" t="s">
        <v>151</v>
      </c>
      <c r="AE10" s="48">
        <f>AB10*15</f>
        <v>0</v>
      </c>
    </row>
    <row r="11" spans="1:32" s="91" customFormat="1" ht="27.95" hidden="1" customHeight="1" x14ac:dyDescent="0.3">
      <c r="B11" s="92"/>
      <c r="C11" s="93"/>
      <c r="D11" s="81"/>
      <c r="E11" s="81"/>
      <c r="F11" s="81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1"/>
      <c r="U11" s="81"/>
      <c r="V11" s="94"/>
      <c r="W11" s="94"/>
      <c r="X11" s="95"/>
      <c r="Y11" s="96"/>
      <c r="Z11" s="97"/>
      <c r="AA11" s="98"/>
      <c r="AB11" s="70"/>
      <c r="AC11" s="98"/>
      <c r="AD11" s="98"/>
      <c r="AE11" s="98"/>
      <c r="AF11" s="98"/>
    </row>
    <row r="12" spans="1:32" s="91" customFormat="1" ht="27.95" hidden="1" customHeight="1" x14ac:dyDescent="0.3">
      <c r="B12" s="92"/>
      <c r="C12" s="93"/>
      <c r="D12" s="81"/>
      <c r="E12" s="81"/>
      <c r="F12" s="81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94"/>
      <c r="W12" s="94"/>
      <c r="X12" s="95"/>
      <c r="Y12" s="96"/>
      <c r="Z12" s="97"/>
      <c r="AA12" s="98"/>
      <c r="AB12" s="70"/>
      <c r="AC12" s="98"/>
      <c r="AD12" s="98"/>
      <c r="AE12" s="98"/>
      <c r="AF12" s="98"/>
    </row>
    <row r="13" spans="1:32" s="91" customFormat="1" ht="27.95" hidden="1" customHeight="1" x14ac:dyDescent="0.3">
      <c r="B13" s="92"/>
      <c r="C13" s="93"/>
      <c r="D13" s="81"/>
      <c r="E13" s="81"/>
      <c r="F13" s="81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94"/>
      <c r="W13" s="94"/>
      <c r="X13" s="95"/>
      <c r="Y13" s="96"/>
      <c r="Z13" s="97"/>
      <c r="AA13" s="98"/>
      <c r="AB13" s="70"/>
      <c r="AC13" s="98"/>
      <c r="AD13" s="98"/>
      <c r="AE13" s="98"/>
      <c r="AF13" s="98"/>
    </row>
    <row r="14" spans="1:32" s="91" customFormat="1" ht="27.95" hidden="1" customHeight="1" x14ac:dyDescent="0.3">
      <c r="B14" s="92"/>
      <c r="C14" s="93"/>
      <c r="D14" s="81"/>
      <c r="E14" s="81"/>
      <c r="F14" s="81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1"/>
      <c r="U14" s="81"/>
      <c r="V14" s="94"/>
      <c r="W14" s="94"/>
      <c r="X14" s="95"/>
      <c r="Y14" s="96"/>
      <c r="Z14" s="97"/>
      <c r="AA14" s="98"/>
      <c r="AB14" s="70"/>
      <c r="AC14" s="98"/>
      <c r="AD14" s="98"/>
      <c r="AE14" s="98"/>
      <c r="AF14" s="98"/>
    </row>
    <row r="15" spans="1:32" ht="27.95" customHeight="1" x14ac:dyDescent="0.25">
      <c r="B15" s="99" t="s">
        <v>152</v>
      </c>
      <c r="C15" s="10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1"/>
      <c r="T15" s="82"/>
      <c r="U15" s="81"/>
      <c r="V15" s="89"/>
      <c r="W15" s="89"/>
      <c r="X15" s="101"/>
      <c r="Y15" s="68"/>
      <c r="Z15" s="48"/>
      <c r="AC15" s="48">
        <f>SUM(AC6:AC10)</f>
        <v>32.299999999999997</v>
      </c>
      <c r="AD15" s="48">
        <f>SUM(AD6:AD10)</f>
        <v>25</v>
      </c>
      <c r="AE15" s="48">
        <f>SUM(AE6:AE10)</f>
        <v>106.5</v>
      </c>
      <c r="AF15" s="48">
        <f>AC15*4+AD15*9+AE15*4</f>
        <v>780.2</v>
      </c>
    </row>
    <row r="16" spans="1:32" ht="27.95" customHeight="1" x14ac:dyDescent="0.3">
      <c r="A16" s="102"/>
      <c r="B16" s="103"/>
      <c r="C16" s="104"/>
      <c r="D16" s="105"/>
      <c r="E16" s="106"/>
      <c r="F16" s="106"/>
      <c r="G16" s="107"/>
      <c r="H16" s="106"/>
      <c r="I16" s="107"/>
      <c r="J16" s="106"/>
      <c r="K16" s="107"/>
      <c r="L16" s="106"/>
      <c r="M16" s="106"/>
      <c r="N16" s="106"/>
      <c r="O16" s="107"/>
      <c r="P16" s="106"/>
      <c r="Q16" s="105"/>
      <c r="R16" s="106"/>
      <c r="S16" s="106"/>
      <c r="T16" s="105"/>
      <c r="U16" s="107"/>
      <c r="V16" s="80"/>
      <c r="W16" s="80"/>
      <c r="X16" s="90"/>
      <c r="Y16" s="68"/>
      <c r="Z16" s="61"/>
      <c r="AC16" s="108">
        <f>AC15*4/AF15</f>
        <v>0.16559856447064852</v>
      </c>
      <c r="AD16" s="108">
        <f>AD15*9/AF15</f>
        <v>0.28838759292489102</v>
      </c>
      <c r="AE16" s="108">
        <f>AE15*4/AF15</f>
        <v>0.5460138426044604</v>
      </c>
    </row>
    <row r="17" spans="1:32" s="71" customFormat="1" ht="65.099999999999994" customHeight="1" x14ac:dyDescent="0.3">
      <c r="B17" s="72">
        <v>5</v>
      </c>
      <c r="C17" s="183"/>
      <c r="D17" s="73" t="s">
        <v>1</v>
      </c>
      <c r="E17" s="74" t="s">
        <v>108</v>
      </c>
      <c r="F17" s="73" t="s">
        <v>153</v>
      </c>
      <c r="G17" s="74" t="s">
        <v>108</v>
      </c>
      <c r="H17" s="73" t="s">
        <v>9</v>
      </c>
      <c r="I17" s="74" t="s">
        <v>108</v>
      </c>
      <c r="J17" s="73" t="s">
        <v>154</v>
      </c>
      <c r="K17" s="74" t="s">
        <v>108</v>
      </c>
      <c r="L17" s="73" t="s">
        <v>155</v>
      </c>
      <c r="M17" s="74" t="s">
        <v>108</v>
      </c>
      <c r="N17" s="73" t="s">
        <v>17</v>
      </c>
      <c r="O17" s="74" t="s">
        <v>108</v>
      </c>
      <c r="P17" s="73"/>
      <c r="Q17" s="73"/>
      <c r="R17" s="74" t="s">
        <v>108</v>
      </c>
      <c r="S17" s="73"/>
      <c r="T17" s="73"/>
      <c r="U17" s="74" t="s">
        <v>108</v>
      </c>
      <c r="V17" s="75" t="s">
        <v>113</v>
      </c>
      <c r="W17" s="75">
        <f>AE27</f>
        <v>106</v>
      </c>
      <c r="X17" s="76" t="s">
        <v>114</v>
      </c>
      <c r="Y17" s="68">
        <f>AB18</f>
        <v>6.5</v>
      </c>
      <c r="Z17" s="48"/>
      <c r="AA17" s="48"/>
      <c r="AB17" s="50"/>
      <c r="AC17" s="48" t="s">
        <v>115</v>
      </c>
      <c r="AD17" s="48" t="s">
        <v>116</v>
      </c>
      <c r="AE17" s="48" t="s">
        <v>156</v>
      </c>
      <c r="AF17" s="48" t="s">
        <v>118</v>
      </c>
    </row>
    <row r="18" spans="1:32" ht="27.95" customHeight="1" x14ac:dyDescent="0.3">
      <c r="B18" s="78" t="s">
        <v>119</v>
      </c>
      <c r="C18" s="184"/>
      <c r="D18" s="79" t="s">
        <v>120</v>
      </c>
      <c r="E18" s="79">
        <v>90</v>
      </c>
      <c r="F18" s="79" t="s">
        <v>157</v>
      </c>
      <c r="G18" s="79">
        <v>120</v>
      </c>
      <c r="H18" s="79" t="s">
        <v>158</v>
      </c>
      <c r="I18" s="79">
        <v>40</v>
      </c>
      <c r="J18" s="79" t="s">
        <v>159</v>
      </c>
      <c r="K18" s="79">
        <v>28</v>
      </c>
      <c r="L18" s="79" t="s">
        <v>160</v>
      </c>
      <c r="M18" s="79">
        <v>100</v>
      </c>
      <c r="N18" s="79" t="s">
        <v>161</v>
      </c>
      <c r="O18" s="79">
        <v>15</v>
      </c>
      <c r="P18" s="79"/>
      <c r="Q18" s="79"/>
      <c r="R18" s="79"/>
      <c r="S18" s="79"/>
      <c r="T18" s="79"/>
      <c r="U18" s="79"/>
      <c r="V18" s="75" t="s">
        <v>126</v>
      </c>
      <c r="W18" s="80">
        <f>AD27</f>
        <v>25</v>
      </c>
      <c r="X18" s="76" t="s">
        <v>127</v>
      </c>
      <c r="Y18" s="68">
        <f>AB19</f>
        <v>2.5</v>
      </c>
      <c r="Z18" s="61"/>
      <c r="AA18" s="70" t="s">
        <v>128</v>
      </c>
      <c r="AB18" s="50">
        <v>6.5</v>
      </c>
      <c r="AC18" s="50">
        <f>AB18*2</f>
        <v>13</v>
      </c>
      <c r="AD18" s="50"/>
      <c r="AE18" s="50">
        <f>AB18*15</f>
        <v>97.5</v>
      </c>
      <c r="AF18" s="50">
        <f>AC18*4+AE18*4</f>
        <v>442</v>
      </c>
    </row>
    <row r="19" spans="1:32" ht="27.95" customHeight="1" x14ac:dyDescent="0.3">
      <c r="B19" s="78">
        <v>3</v>
      </c>
      <c r="C19" s="184"/>
      <c r="D19" s="81" t="s">
        <v>162</v>
      </c>
      <c r="E19" s="81">
        <v>30</v>
      </c>
      <c r="F19" s="81" t="s">
        <v>163</v>
      </c>
      <c r="G19" s="81">
        <v>18</v>
      </c>
      <c r="H19" s="81" t="s">
        <v>164</v>
      </c>
      <c r="I19" s="81">
        <v>4</v>
      </c>
      <c r="J19" s="81" t="s">
        <v>129</v>
      </c>
      <c r="K19" s="83">
        <v>4</v>
      </c>
      <c r="L19" s="84" t="s">
        <v>131</v>
      </c>
      <c r="M19" s="83" t="s">
        <v>132</v>
      </c>
      <c r="N19" s="81" t="s">
        <v>165</v>
      </c>
      <c r="O19" s="81">
        <v>6</v>
      </c>
      <c r="P19" s="81"/>
      <c r="Q19" s="81"/>
      <c r="R19" s="83"/>
      <c r="S19" s="81"/>
      <c r="T19" s="85"/>
      <c r="U19" s="81"/>
      <c r="V19" s="75" t="s">
        <v>134</v>
      </c>
      <c r="W19" s="80">
        <f>AC27</f>
        <v>32.200000000000003</v>
      </c>
      <c r="X19" s="68" t="s">
        <v>135</v>
      </c>
      <c r="Y19" s="68">
        <f>AB20</f>
        <v>1.7</v>
      </c>
      <c r="Z19" s="48"/>
      <c r="AA19" s="86" t="s">
        <v>136</v>
      </c>
      <c r="AB19" s="50">
        <v>2.5</v>
      </c>
      <c r="AC19" s="87">
        <f>AB19*7</f>
        <v>17.5</v>
      </c>
      <c r="AD19" s="50">
        <f>AB19*5</f>
        <v>12.5</v>
      </c>
      <c r="AE19" s="50" t="s">
        <v>137</v>
      </c>
      <c r="AF19" s="88">
        <f>AC19*4+AD19*9</f>
        <v>182.5</v>
      </c>
    </row>
    <row r="20" spans="1:32" ht="27.95" customHeight="1" x14ac:dyDescent="0.3">
      <c r="B20" s="78" t="s">
        <v>138</v>
      </c>
      <c r="C20" s="184"/>
      <c r="D20" s="81"/>
      <c r="E20" s="81"/>
      <c r="F20" s="81" t="s">
        <v>129</v>
      </c>
      <c r="G20" s="83">
        <v>15</v>
      </c>
      <c r="H20" s="81" t="s">
        <v>130</v>
      </c>
      <c r="I20" s="81">
        <v>1</v>
      </c>
      <c r="J20" s="81" t="s">
        <v>166</v>
      </c>
      <c r="K20" s="83">
        <v>0.5</v>
      </c>
      <c r="L20" s="81"/>
      <c r="M20" s="83"/>
      <c r="N20" s="81" t="s">
        <v>167</v>
      </c>
      <c r="O20" s="83" t="s">
        <v>132</v>
      </c>
      <c r="P20" s="81"/>
      <c r="Q20" s="81"/>
      <c r="R20" s="83"/>
      <c r="S20" s="81"/>
      <c r="T20" s="81"/>
      <c r="U20" s="83"/>
      <c r="V20" s="89" t="s">
        <v>141</v>
      </c>
      <c r="W20" s="80">
        <f>AF27</f>
        <v>777.8</v>
      </c>
      <c r="X20" s="76" t="s">
        <v>142</v>
      </c>
      <c r="Y20" s="68">
        <f>AB21</f>
        <v>2.5</v>
      </c>
      <c r="Z20" s="61"/>
      <c r="AA20" s="48" t="s">
        <v>143</v>
      </c>
      <c r="AB20" s="50">
        <v>1.7</v>
      </c>
      <c r="AC20" s="50">
        <f>AB20*1</f>
        <v>1.7</v>
      </c>
      <c r="AD20" s="50" t="s">
        <v>144</v>
      </c>
      <c r="AE20" s="50">
        <f>AB20*5</f>
        <v>8.5</v>
      </c>
      <c r="AF20" s="50">
        <f>AC20*4+AE20*4</f>
        <v>40.799999999999997</v>
      </c>
    </row>
    <row r="21" spans="1:32" ht="27.95" customHeight="1" x14ac:dyDescent="0.25">
      <c r="B21" s="186" t="s">
        <v>168</v>
      </c>
      <c r="C21" s="184"/>
      <c r="D21" s="81"/>
      <c r="E21" s="81"/>
      <c r="F21" s="81" t="s">
        <v>130</v>
      </c>
      <c r="G21" s="83">
        <v>5</v>
      </c>
      <c r="H21" s="81" t="s">
        <v>169</v>
      </c>
      <c r="I21" s="81">
        <v>1</v>
      </c>
      <c r="J21" s="81" t="s">
        <v>130</v>
      </c>
      <c r="K21" s="81">
        <v>0.5</v>
      </c>
      <c r="L21" s="84"/>
      <c r="M21" s="84"/>
      <c r="N21" s="81"/>
      <c r="O21" s="83"/>
      <c r="P21" s="84"/>
      <c r="Q21" s="82"/>
      <c r="R21" s="84"/>
      <c r="S21" s="81"/>
      <c r="T21" s="81"/>
      <c r="U21" s="83"/>
      <c r="V21" s="89"/>
      <c r="W21" s="75"/>
      <c r="X21" s="68" t="s">
        <v>148</v>
      </c>
      <c r="Y21" s="68">
        <f>AB22</f>
        <v>0</v>
      </c>
      <c r="Z21" s="48"/>
      <c r="AA21" s="48" t="s">
        <v>149</v>
      </c>
      <c r="AB21" s="50">
        <v>2.5</v>
      </c>
      <c r="AC21" s="50"/>
      <c r="AD21" s="50">
        <f>AB21*5</f>
        <v>12.5</v>
      </c>
      <c r="AE21" s="50" t="s">
        <v>137</v>
      </c>
      <c r="AF21" s="50">
        <f>AD21*9</f>
        <v>112.5</v>
      </c>
    </row>
    <row r="22" spans="1:32" ht="27.95" customHeight="1" x14ac:dyDescent="0.3">
      <c r="B22" s="186"/>
      <c r="C22" s="185"/>
      <c r="D22" s="81"/>
      <c r="E22" s="81"/>
      <c r="F22" s="81" t="s">
        <v>170</v>
      </c>
      <c r="G22" s="83" t="s">
        <v>140</v>
      </c>
      <c r="H22" s="81" t="s">
        <v>171</v>
      </c>
      <c r="I22" s="81" t="s">
        <v>140</v>
      </c>
      <c r="J22" s="84"/>
      <c r="K22" s="81"/>
      <c r="L22" s="81"/>
      <c r="M22" s="81"/>
      <c r="N22" s="81"/>
      <c r="O22" s="81"/>
      <c r="P22" s="81"/>
      <c r="Q22" s="82"/>
      <c r="R22" s="81"/>
      <c r="S22" s="81"/>
      <c r="T22" s="81"/>
      <c r="U22" s="81"/>
      <c r="V22" s="80"/>
      <c r="W22" s="80"/>
      <c r="X22" s="90"/>
      <c r="Y22" s="68"/>
      <c r="Z22" s="61"/>
      <c r="AA22" s="48" t="s">
        <v>151</v>
      </c>
      <c r="AE22" s="48">
        <f>AB22*15</f>
        <v>0</v>
      </c>
    </row>
    <row r="23" spans="1:32" s="91" customFormat="1" ht="27.95" hidden="1" customHeight="1" x14ac:dyDescent="0.3">
      <c r="B23" s="92"/>
      <c r="C23" s="93"/>
      <c r="D23" s="81"/>
      <c r="E23" s="81"/>
      <c r="F23" s="81"/>
      <c r="G23" s="83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1"/>
      <c r="S23" s="81"/>
      <c r="T23" s="81"/>
      <c r="U23" s="81"/>
      <c r="V23" s="94"/>
      <c r="W23" s="94"/>
      <c r="X23" s="95"/>
      <c r="Y23" s="96"/>
      <c r="Z23" s="97"/>
      <c r="AA23" s="98"/>
      <c r="AB23" s="70"/>
      <c r="AC23" s="98"/>
      <c r="AD23" s="98"/>
      <c r="AE23" s="98"/>
      <c r="AF23" s="98"/>
    </row>
    <row r="24" spans="1:32" s="91" customFormat="1" ht="27.95" hidden="1" customHeight="1" x14ac:dyDescent="0.3">
      <c r="B24" s="92"/>
      <c r="C24" s="93"/>
      <c r="D24" s="81"/>
      <c r="E24" s="81"/>
      <c r="F24" s="81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1"/>
      <c r="S24" s="81"/>
      <c r="T24" s="81"/>
      <c r="U24" s="81"/>
      <c r="V24" s="94"/>
      <c r="W24" s="94"/>
      <c r="X24" s="95"/>
      <c r="Y24" s="96"/>
      <c r="Z24" s="97"/>
      <c r="AA24" s="98"/>
      <c r="AB24" s="70"/>
      <c r="AC24" s="98"/>
      <c r="AD24" s="98"/>
      <c r="AE24" s="98"/>
      <c r="AF24" s="98"/>
    </row>
    <row r="25" spans="1:32" s="91" customFormat="1" ht="27.95" hidden="1" customHeight="1" x14ac:dyDescent="0.3">
      <c r="B25" s="92"/>
      <c r="C25" s="93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1"/>
      <c r="S25" s="81"/>
      <c r="T25" s="81"/>
      <c r="U25" s="81"/>
      <c r="V25" s="94"/>
      <c r="W25" s="94"/>
      <c r="X25" s="95"/>
      <c r="Y25" s="96"/>
      <c r="Z25" s="97"/>
      <c r="AA25" s="98"/>
      <c r="AB25" s="70"/>
      <c r="AC25" s="98"/>
      <c r="AD25" s="98"/>
      <c r="AE25" s="98"/>
      <c r="AF25" s="98"/>
    </row>
    <row r="26" spans="1:32" s="91" customFormat="1" ht="27.95" hidden="1" customHeight="1" x14ac:dyDescent="0.3">
      <c r="B26" s="92"/>
      <c r="C26" s="93"/>
      <c r="D26" s="81"/>
      <c r="E26" s="81"/>
      <c r="F26" s="81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1"/>
      <c r="U26" s="81"/>
      <c r="V26" s="94"/>
      <c r="W26" s="94"/>
      <c r="X26" s="95"/>
      <c r="Y26" s="96"/>
      <c r="Z26" s="97"/>
      <c r="AA26" s="98"/>
      <c r="AB26" s="70"/>
      <c r="AC26" s="98"/>
      <c r="AD26" s="98"/>
      <c r="AE26" s="98"/>
      <c r="AF26" s="98"/>
    </row>
    <row r="27" spans="1:32" ht="27.95" customHeight="1" x14ac:dyDescent="0.25">
      <c r="B27" s="99" t="s">
        <v>152</v>
      </c>
      <c r="C27" s="10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2"/>
      <c r="U27" s="81"/>
      <c r="V27" s="89"/>
      <c r="W27" s="89"/>
      <c r="X27" s="101"/>
      <c r="Y27" s="68"/>
      <c r="Z27" s="48"/>
      <c r="AC27" s="48">
        <f>SUM(AC18:AC22)</f>
        <v>32.200000000000003</v>
      </c>
      <c r="AD27" s="48">
        <f>SUM(AD18:AD22)</f>
        <v>25</v>
      </c>
      <c r="AE27" s="48">
        <f>SUM(AE18:AE22)</f>
        <v>106</v>
      </c>
      <c r="AF27" s="48">
        <f>AC27*4+AD27*9+AE27*4</f>
        <v>777.8</v>
      </c>
    </row>
    <row r="28" spans="1:32" ht="27.95" customHeight="1" x14ac:dyDescent="0.3">
      <c r="A28" s="102"/>
      <c r="B28" s="103"/>
      <c r="C28" s="104"/>
      <c r="D28" s="105"/>
      <c r="E28" s="106"/>
      <c r="F28" s="106"/>
      <c r="G28" s="107"/>
      <c r="H28" s="106"/>
      <c r="I28" s="107"/>
      <c r="J28" s="106"/>
      <c r="K28" s="107"/>
      <c r="L28" s="106"/>
      <c r="M28" s="106"/>
      <c r="N28" s="106"/>
      <c r="O28" s="107"/>
      <c r="P28" s="106"/>
      <c r="Q28" s="105"/>
      <c r="R28" s="106"/>
      <c r="S28" s="106"/>
      <c r="T28" s="105"/>
      <c r="U28" s="107"/>
      <c r="V28" s="80"/>
      <c r="W28" s="80"/>
      <c r="X28" s="90"/>
      <c r="Y28" s="68"/>
      <c r="Z28" s="61"/>
      <c r="AC28" s="108">
        <f>AC27*4/AF27</f>
        <v>0.1655952687066084</v>
      </c>
      <c r="AD28" s="108">
        <f>AD27*9/AF27</f>
        <v>0.28927744921573673</v>
      </c>
      <c r="AE28" s="108">
        <f>AE27*4/AF27</f>
        <v>0.54512728207765493</v>
      </c>
    </row>
    <row r="29" spans="1:32" s="71" customFormat="1" ht="65.099999999999994" customHeight="1" x14ac:dyDescent="0.3">
      <c r="B29" s="72">
        <v>5</v>
      </c>
      <c r="C29" s="183"/>
      <c r="D29" s="73" t="s">
        <v>2</v>
      </c>
      <c r="E29" s="74" t="s">
        <v>108</v>
      </c>
      <c r="F29" s="73" t="s">
        <v>172</v>
      </c>
      <c r="G29" s="74" t="s">
        <v>108</v>
      </c>
      <c r="H29" s="73" t="s">
        <v>10</v>
      </c>
      <c r="I29" s="74" t="s">
        <v>108</v>
      </c>
      <c r="J29" s="73" t="s">
        <v>13</v>
      </c>
      <c r="K29" s="74" t="s">
        <v>108</v>
      </c>
      <c r="L29" s="73" t="s">
        <v>173</v>
      </c>
      <c r="M29" s="74" t="s">
        <v>108</v>
      </c>
      <c r="N29" s="73" t="s">
        <v>18</v>
      </c>
      <c r="O29" s="74" t="s">
        <v>108</v>
      </c>
      <c r="P29" s="73"/>
      <c r="Q29" s="73"/>
      <c r="R29" s="74" t="s">
        <v>108</v>
      </c>
      <c r="S29" s="73"/>
      <c r="T29" s="73"/>
      <c r="U29" s="74" t="s">
        <v>108</v>
      </c>
      <c r="V29" s="75" t="s">
        <v>113</v>
      </c>
      <c r="W29" s="75">
        <f>AE39</f>
        <v>105</v>
      </c>
      <c r="X29" s="76" t="s">
        <v>114</v>
      </c>
      <c r="Y29" s="68">
        <f>AB30</f>
        <v>6.5</v>
      </c>
      <c r="Z29" s="48"/>
      <c r="AA29" s="48"/>
      <c r="AB29" s="50"/>
      <c r="AC29" s="48" t="s">
        <v>115</v>
      </c>
      <c r="AD29" s="48" t="s">
        <v>116</v>
      </c>
      <c r="AE29" s="48" t="s">
        <v>156</v>
      </c>
      <c r="AF29" s="48" t="s">
        <v>118</v>
      </c>
    </row>
    <row r="30" spans="1:32" ht="27.95" customHeight="1" x14ac:dyDescent="0.3">
      <c r="B30" s="78" t="s">
        <v>119</v>
      </c>
      <c r="C30" s="184"/>
      <c r="D30" s="79" t="s">
        <v>120</v>
      </c>
      <c r="E30" s="79">
        <v>120</v>
      </c>
      <c r="F30" s="79" t="s">
        <v>438</v>
      </c>
      <c r="G30" s="79">
        <v>56</v>
      </c>
      <c r="H30" s="79" t="s">
        <v>174</v>
      </c>
      <c r="I30" s="79">
        <v>18</v>
      </c>
      <c r="J30" s="79" t="s">
        <v>175</v>
      </c>
      <c r="K30" s="79">
        <v>50</v>
      </c>
      <c r="L30" s="79" t="s">
        <v>176</v>
      </c>
      <c r="M30" s="79">
        <v>100</v>
      </c>
      <c r="N30" s="79" t="s">
        <v>177</v>
      </c>
      <c r="O30" s="79">
        <v>6</v>
      </c>
      <c r="P30" s="79"/>
      <c r="Q30" s="79"/>
      <c r="R30" s="79"/>
      <c r="S30" s="79"/>
      <c r="T30" s="79"/>
      <c r="U30" s="79"/>
      <c r="V30" s="75" t="s">
        <v>126</v>
      </c>
      <c r="W30" s="80">
        <f>AD39</f>
        <v>25</v>
      </c>
      <c r="X30" s="76" t="s">
        <v>127</v>
      </c>
      <c r="Y30" s="68">
        <f>AB31</f>
        <v>2.5</v>
      </c>
      <c r="Z30" s="61"/>
      <c r="AA30" s="70" t="s">
        <v>128</v>
      </c>
      <c r="AB30" s="50">
        <v>6.5</v>
      </c>
      <c r="AC30" s="50">
        <f>AB30*2</f>
        <v>13</v>
      </c>
      <c r="AD30" s="50"/>
      <c r="AE30" s="50">
        <f>AB30*15</f>
        <v>97.5</v>
      </c>
      <c r="AF30" s="50">
        <f>AC30*4+AE30*4</f>
        <v>442</v>
      </c>
    </row>
    <row r="31" spans="1:32" ht="27.95" customHeight="1" x14ac:dyDescent="0.3">
      <c r="B31" s="78">
        <v>4</v>
      </c>
      <c r="C31" s="184"/>
      <c r="D31" s="81" t="s">
        <v>164</v>
      </c>
      <c r="E31" s="81">
        <v>7</v>
      </c>
      <c r="F31" s="81" t="s">
        <v>178</v>
      </c>
      <c r="G31" s="81" t="s">
        <v>140</v>
      </c>
      <c r="H31" s="81" t="s">
        <v>179</v>
      </c>
      <c r="I31" s="81"/>
      <c r="J31" s="81" t="s">
        <v>164</v>
      </c>
      <c r="K31" s="83">
        <v>7</v>
      </c>
      <c r="L31" s="84" t="s">
        <v>131</v>
      </c>
      <c r="M31" s="83" t="s">
        <v>132</v>
      </c>
      <c r="N31" s="81" t="s">
        <v>180</v>
      </c>
      <c r="O31" s="81" t="s">
        <v>132</v>
      </c>
      <c r="P31" s="81"/>
      <c r="Q31" s="81"/>
      <c r="R31" s="83"/>
      <c r="S31" s="81"/>
      <c r="T31" s="85"/>
      <c r="U31" s="81"/>
      <c r="V31" s="75" t="s">
        <v>134</v>
      </c>
      <c r="W31" s="80">
        <f>AC39</f>
        <v>32</v>
      </c>
      <c r="X31" s="68" t="s">
        <v>135</v>
      </c>
      <c r="Y31" s="68">
        <f>AB32</f>
        <v>1.5</v>
      </c>
      <c r="Z31" s="48"/>
      <c r="AA31" s="86" t="s">
        <v>136</v>
      </c>
      <c r="AB31" s="50">
        <v>2.5</v>
      </c>
      <c r="AC31" s="87">
        <f>AB31*7</f>
        <v>17.5</v>
      </c>
      <c r="AD31" s="50">
        <f>AB31*5</f>
        <v>12.5</v>
      </c>
      <c r="AE31" s="50" t="s">
        <v>137</v>
      </c>
      <c r="AF31" s="88">
        <f>AC31*4+AD31*9</f>
        <v>182.5</v>
      </c>
    </row>
    <row r="32" spans="1:32" ht="27.95" customHeight="1" x14ac:dyDescent="0.3">
      <c r="B32" s="78" t="s">
        <v>138</v>
      </c>
      <c r="C32" s="184"/>
      <c r="D32" s="81" t="s">
        <v>181</v>
      </c>
      <c r="E32" s="81">
        <v>15</v>
      </c>
      <c r="F32" s="81" t="s">
        <v>182</v>
      </c>
      <c r="G32" s="83" t="s">
        <v>140</v>
      </c>
      <c r="H32" s="81"/>
      <c r="I32" s="81"/>
      <c r="J32" s="81" t="s">
        <v>130</v>
      </c>
      <c r="K32" s="83">
        <v>1</v>
      </c>
      <c r="L32" s="81"/>
      <c r="M32" s="83"/>
      <c r="N32" s="81"/>
      <c r="O32" s="83"/>
      <c r="P32" s="81"/>
      <c r="Q32" s="81"/>
      <c r="R32" s="83"/>
      <c r="S32" s="81"/>
      <c r="T32" s="81"/>
      <c r="U32" s="83"/>
      <c r="V32" s="89" t="s">
        <v>141</v>
      </c>
      <c r="W32" s="80">
        <f>AF39</f>
        <v>773</v>
      </c>
      <c r="X32" s="76" t="s">
        <v>142</v>
      </c>
      <c r="Y32" s="68">
        <f>AB33</f>
        <v>2.5</v>
      </c>
      <c r="Z32" s="61"/>
      <c r="AA32" s="48" t="s">
        <v>143</v>
      </c>
      <c r="AB32" s="50">
        <v>1.5</v>
      </c>
      <c r="AC32" s="50">
        <f>AB32*1</f>
        <v>1.5</v>
      </c>
      <c r="AD32" s="50" t="s">
        <v>137</v>
      </c>
      <c r="AE32" s="50">
        <f>AB32*5</f>
        <v>7.5</v>
      </c>
      <c r="AF32" s="50">
        <f>AC32*4+AE32*4</f>
        <v>36</v>
      </c>
    </row>
    <row r="33" spans="1:32" ht="27.95" customHeight="1" x14ac:dyDescent="0.25">
      <c r="B33" s="186" t="s">
        <v>183</v>
      </c>
      <c r="C33" s="184"/>
      <c r="D33" s="81" t="s">
        <v>130</v>
      </c>
      <c r="E33" s="81">
        <v>2</v>
      </c>
      <c r="F33" s="81"/>
      <c r="G33" s="83"/>
      <c r="H33" s="81"/>
      <c r="I33" s="81"/>
      <c r="J33" s="81" t="s">
        <v>184</v>
      </c>
      <c r="K33" s="81" t="s">
        <v>132</v>
      </c>
      <c r="L33" s="84"/>
      <c r="M33" s="84"/>
      <c r="N33" s="81"/>
      <c r="O33" s="83"/>
      <c r="P33" s="84"/>
      <c r="Q33" s="82"/>
      <c r="R33" s="84"/>
      <c r="S33" s="81"/>
      <c r="T33" s="81"/>
      <c r="U33" s="83"/>
      <c r="V33" s="89"/>
      <c r="W33" s="75"/>
      <c r="X33" s="68" t="s">
        <v>148</v>
      </c>
      <c r="Y33" s="68">
        <f>AB34</f>
        <v>0</v>
      </c>
      <c r="Z33" s="48"/>
      <c r="AA33" s="48" t="s">
        <v>185</v>
      </c>
      <c r="AB33" s="50">
        <v>2.5</v>
      </c>
      <c r="AC33" s="50"/>
      <c r="AD33" s="50">
        <f>AB33*5</f>
        <v>12.5</v>
      </c>
      <c r="AE33" s="50" t="s">
        <v>137</v>
      </c>
      <c r="AF33" s="50">
        <f>AD33*9</f>
        <v>112.5</v>
      </c>
    </row>
    <row r="34" spans="1:32" ht="27.95" customHeight="1" x14ac:dyDescent="0.3">
      <c r="B34" s="186"/>
      <c r="C34" s="185"/>
      <c r="D34" s="81" t="s">
        <v>186</v>
      </c>
      <c r="E34" s="81">
        <v>1</v>
      </c>
      <c r="F34" s="81"/>
      <c r="G34" s="83"/>
      <c r="H34" s="81"/>
      <c r="I34" s="81"/>
      <c r="J34" s="84"/>
      <c r="K34" s="81"/>
      <c r="L34" s="81"/>
      <c r="M34" s="81"/>
      <c r="N34" s="81"/>
      <c r="O34" s="81"/>
      <c r="P34" s="81"/>
      <c r="Q34" s="82"/>
      <c r="R34" s="81"/>
      <c r="S34" s="81"/>
      <c r="T34" s="81"/>
      <c r="U34" s="81"/>
      <c r="V34" s="80"/>
      <c r="W34" s="80"/>
      <c r="X34" s="90"/>
      <c r="Y34" s="68"/>
      <c r="Z34" s="61"/>
      <c r="AA34" s="48" t="s">
        <v>187</v>
      </c>
      <c r="AE34" s="48">
        <f>AB34*15</f>
        <v>0</v>
      </c>
    </row>
    <row r="35" spans="1:32" s="91" customFormat="1" ht="27.95" customHeight="1" x14ac:dyDescent="0.3">
      <c r="B35" s="92"/>
      <c r="C35" s="93"/>
      <c r="D35" s="81" t="s">
        <v>146</v>
      </c>
      <c r="E35" s="81" t="s">
        <v>132</v>
      </c>
      <c r="F35" s="81"/>
      <c r="G35" s="83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94"/>
      <c r="W35" s="94"/>
      <c r="X35" s="95"/>
      <c r="Y35" s="96"/>
      <c r="Z35" s="97"/>
      <c r="AA35" s="98"/>
      <c r="AB35" s="70"/>
      <c r="AC35" s="98"/>
      <c r="AD35" s="98"/>
      <c r="AE35" s="98"/>
      <c r="AF35" s="98"/>
    </row>
    <row r="36" spans="1:32" s="91" customFormat="1" ht="27.95" hidden="1" customHeight="1" x14ac:dyDescent="0.3">
      <c r="B36" s="92"/>
      <c r="C36" s="93"/>
      <c r="D36" s="81"/>
      <c r="E36" s="81"/>
      <c r="F36" s="81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1"/>
      <c r="S36" s="81"/>
      <c r="T36" s="81"/>
      <c r="U36" s="81"/>
      <c r="V36" s="94"/>
      <c r="W36" s="94"/>
      <c r="X36" s="95"/>
      <c r="Y36" s="96"/>
      <c r="Z36" s="97"/>
      <c r="AA36" s="98"/>
      <c r="AB36" s="70"/>
      <c r="AC36" s="98"/>
      <c r="AD36" s="98"/>
      <c r="AE36" s="98"/>
      <c r="AF36" s="98"/>
    </row>
    <row r="37" spans="1:32" s="91" customFormat="1" ht="27.95" hidden="1" customHeight="1" x14ac:dyDescent="0.3">
      <c r="B37" s="92"/>
      <c r="C37" s="93"/>
      <c r="D37" s="81"/>
      <c r="E37" s="81"/>
      <c r="F37" s="81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4"/>
      <c r="W37" s="94"/>
      <c r="X37" s="95"/>
      <c r="Y37" s="96"/>
      <c r="Z37" s="97"/>
      <c r="AA37" s="98"/>
      <c r="AB37" s="70"/>
      <c r="AC37" s="98"/>
      <c r="AD37" s="98"/>
      <c r="AE37" s="98"/>
      <c r="AF37" s="98"/>
    </row>
    <row r="38" spans="1:32" s="91" customFormat="1" ht="27.95" hidden="1" customHeight="1" x14ac:dyDescent="0.3">
      <c r="B38" s="92"/>
      <c r="C38" s="93"/>
      <c r="D38" s="81"/>
      <c r="E38" s="81"/>
      <c r="F38" s="81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1"/>
      <c r="S38" s="81"/>
      <c r="T38" s="81"/>
      <c r="U38" s="81"/>
      <c r="V38" s="94"/>
      <c r="W38" s="94"/>
      <c r="X38" s="95"/>
      <c r="Y38" s="96"/>
      <c r="Z38" s="97"/>
      <c r="AA38" s="98"/>
      <c r="AB38" s="70"/>
      <c r="AC38" s="98"/>
      <c r="AD38" s="98"/>
      <c r="AE38" s="98"/>
      <c r="AF38" s="98"/>
    </row>
    <row r="39" spans="1:32" ht="27.95" customHeight="1" x14ac:dyDescent="0.25">
      <c r="B39" s="99" t="s">
        <v>152</v>
      </c>
      <c r="C39" s="10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1"/>
      <c r="S39" s="81"/>
      <c r="T39" s="82"/>
      <c r="U39" s="81"/>
      <c r="V39" s="89"/>
      <c r="W39" s="89"/>
      <c r="X39" s="101"/>
      <c r="Y39" s="68"/>
      <c r="Z39" s="48"/>
      <c r="AC39" s="48">
        <f>SUM(AC30:AC34)</f>
        <v>32</v>
      </c>
      <c r="AD39" s="48">
        <f>SUM(AD30:AD34)</f>
        <v>25</v>
      </c>
      <c r="AE39" s="48">
        <f>SUM(AE30:AE34)</f>
        <v>105</v>
      </c>
      <c r="AF39" s="48">
        <f>AC39*4+AD39*9+AE39*4</f>
        <v>773</v>
      </c>
    </row>
    <row r="40" spans="1:32" ht="27.95" customHeight="1" x14ac:dyDescent="0.3">
      <c r="A40" s="102"/>
      <c r="B40" s="103"/>
      <c r="C40" s="104"/>
      <c r="D40" s="105"/>
      <c r="E40" s="106"/>
      <c r="F40" s="106"/>
      <c r="G40" s="107"/>
      <c r="H40" s="106"/>
      <c r="I40" s="107"/>
      <c r="J40" s="106"/>
      <c r="K40" s="107"/>
      <c r="L40" s="106"/>
      <c r="M40" s="106"/>
      <c r="N40" s="106"/>
      <c r="O40" s="107"/>
      <c r="P40" s="106"/>
      <c r="Q40" s="105"/>
      <c r="R40" s="106"/>
      <c r="S40" s="106"/>
      <c r="T40" s="105"/>
      <c r="U40" s="107"/>
      <c r="V40" s="80"/>
      <c r="W40" s="80"/>
      <c r="X40" s="90"/>
      <c r="Y40" s="68"/>
      <c r="Z40" s="61"/>
      <c r="AC40" s="108">
        <f>AC39*4/AF39</f>
        <v>0.16558861578266496</v>
      </c>
      <c r="AD40" s="108">
        <f>AD39*9/AF39</f>
        <v>0.29107373868046571</v>
      </c>
      <c r="AE40" s="108">
        <f>AE39*4/AF39</f>
        <v>0.54333764553686936</v>
      </c>
    </row>
    <row r="41" spans="1:32" s="71" customFormat="1" ht="65.099999999999994" customHeight="1" x14ac:dyDescent="0.3">
      <c r="B41" s="72">
        <v>5</v>
      </c>
      <c r="C41" s="183"/>
      <c r="D41" s="73" t="s">
        <v>3</v>
      </c>
      <c r="E41" s="74" t="s">
        <v>108</v>
      </c>
      <c r="F41" s="73" t="s">
        <v>7</v>
      </c>
      <c r="G41" s="74" t="s">
        <v>108</v>
      </c>
      <c r="H41" s="73" t="s">
        <v>188</v>
      </c>
      <c r="I41" s="74" t="s">
        <v>108</v>
      </c>
      <c r="J41" s="73" t="s">
        <v>14</v>
      </c>
      <c r="K41" s="74" t="s">
        <v>108</v>
      </c>
      <c r="L41" s="73" t="s">
        <v>189</v>
      </c>
      <c r="M41" s="74" t="s">
        <v>108</v>
      </c>
      <c r="N41" s="73" t="s">
        <v>19</v>
      </c>
      <c r="O41" s="74" t="s">
        <v>108</v>
      </c>
      <c r="P41" s="73"/>
      <c r="Q41" s="73"/>
      <c r="R41" s="74" t="s">
        <v>108</v>
      </c>
      <c r="S41" s="73"/>
      <c r="T41" s="73"/>
      <c r="U41" s="74" t="s">
        <v>108</v>
      </c>
      <c r="V41" s="75" t="s">
        <v>113</v>
      </c>
      <c r="W41" s="75">
        <f>AE51</f>
        <v>106.5</v>
      </c>
      <c r="X41" s="76" t="s">
        <v>114</v>
      </c>
      <c r="Y41" s="68">
        <f>AB42</f>
        <v>6.5</v>
      </c>
      <c r="Z41" s="48"/>
      <c r="AA41" s="48"/>
      <c r="AB41" s="50"/>
      <c r="AC41" s="48" t="s">
        <v>115</v>
      </c>
      <c r="AD41" s="48" t="s">
        <v>116</v>
      </c>
      <c r="AE41" s="48" t="s">
        <v>190</v>
      </c>
      <c r="AF41" s="48" t="s">
        <v>118</v>
      </c>
    </row>
    <row r="42" spans="1:32" ht="27.95" customHeight="1" x14ac:dyDescent="0.3">
      <c r="B42" s="78" t="s">
        <v>119</v>
      </c>
      <c r="C42" s="184"/>
      <c r="D42" s="79" t="s">
        <v>120</v>
      </c>
      <c r="E42" s="79">
        <v>90</v>
      </c>
      <c r="F42" s="79" t="s">
        <v>191</v>
      </c>
      <c r="G42" s="79">
        <v>120</v>
      </c>
      <c r="H42" s="79" t="s">
        <v>192</v>
      </c>
      <c r="I42" s="79">
        <v>35</v>
      </c>
      <c r="J42" s="79" t="s">
        <v>193</v>
      </c>
      <c r="K42" s="79">
        <v>30</v>
      </c>
      <c r="L42" s="79" t="s">
        <v>194</v>
      </c>
      <c r="M42" s="79">
        <v>100</v>
      </c>
      <c r="N42" s="79" t="s">
        <v>195</v>
      </c>
      <c r="O42" s="79">
        <v>20</v>
      </c>
      <c r="P42" s="79"/>
      <c r="Q42" s="79"/>
      <c r="R42" s="79"/>
      <c r="S42" s="79"/>
      <c r="T42" s="79"/>
      <c r="U42" s="79"/>
      <c r="V42" s="75" t="s">
        <v>126</v>
      </c>
      <c r="W42" s="80">
        <f>AD51</f>
        <v>25</v>
      </c>
      <c r="X42" s="76" t="s">
        <v>127</v>
      </c>
      <c r="Y42" s="68">
        <f>AB43</f>
        <v>2.5</v>
      </c>
      <c r="Z42" s="61"/>
      <c r="AA42" s="70" t="s">
        <v>196</v>
      </c>
      <c r="AB42" s="50">
        <v>6.5</v>
      </c>
      <c r="AC42" s="50">
        <f>AB42*2</f>
        <v>13</v>
      </c>
      <c r="AD42" s="50"/>
      <c r="AE42" s="50">
        <f>AB42*15</f>
        <v>97.5</v>
      </c>
      <c r="AF42" s="50">
        <f>AC42*4+AE42*4</f>
        <v>442</v>
      </c>
    </row>
    <row r="43" spans="1:32" ht="27.95" customHeight="1" x14ac:dyDescent="0.3">
      <c r="B43" s="78">
        <v>5</v>
      </c>
      <c r="C43" s="184"/>
      <c r="D43" s="81" t="s">
        <v>197</v>
      </c>
      <c r="E43" s="81">
        <v>30</v>
      </c>
      <c r="F43" s="81" t="s">
        <v>198</v>
      </c>
      <c r="G43" s="81" t="s">
        <v>140</v>
      </c>
      <c r="H43" s="81" t="s">
        <v>199</v>
      </c>
      <c r="I43" s="81">
        <v>30</v>
      </c>
      <c r="J43" s="81" t="s">
        <v>200</v>
      </c>
      <c r="K43" s="83">
        <v>9</v>
      </c>
      <c r="L43" s="84" t="s">
        <v>131</v>
      </c>
      <c r="M43" s="83" t="s">
        <v>132</v>
      </c>
      <c r="N43" s="81" t="s">
        <v>164</v>
      </c>
      <c r="O43" s="81">
        <v>4</v>
      </c>
      <c r="P43" s="81"/>
      <c r="Q43" s="81"/>
      <c r="R43" s="83"/>
      <c r="S43" s="81"/>
      <c r="T43" s="85"/>
      <c r="U43" s="81"/>
      <c r="V43" s="75" t="s">
        <v>134</v>
      </c>
      <c r="W43" s="80">
        <f>AC51</f>
        <v>32.299999999999997</v>
      </c>
      <c r="X43" s="68" t="s">
        <v>135</v>
      </c>
      <c r="Y43" s="68">
        <f>AB44</f>
        <v>1.8</v>
      </c>
      <c r="Z43" s="48"/>
      <c r="AA43" s="86" t="s">
        <v>136</v>
      </c>
      <c r="AB43" s="50">
        <v>2.5</v>
      </c>
      <c r="AC43" s="87">
        <f>AB43*7</f>
        <v>17.5</v>
      </c>
      <c r="AD43" s="50">
        <f>AB43*5</f>
        <v>12.5</v>
      </c>
      <c r="AE43" s="50" t="s">
        <v>137</v>
      </c>
      <c r="AF43" s="88">
        <f>AC43*4+AD43*9</f>
        <v>182.5</v>
      </c>
    </row>
    <row r="44" spans="1:32" ht="27.95" customHeight="1" x14ac:dyDescent="0.3">
      <c r="B44" s="78" t="s">
        <v>138</v>
      </c>
      <c r="C44" s="184"/>
      <c r="D44" s="81"/>
      <c r="E44" s="81"/>
      <c r="F44" s="81"/>
      <c r="G44" s="83"/>
      <c r="H44" s="81" t="s">
        <v>201</v>
      </c>
      <c r="I44" s="81">
        <v>1</v>
      </c>
      <c r="J44" s="81" t="s">
        <v>130</v>
      </c>
      <c r="K44" s="83">
        <v>1</v>
      </c>
      <c r="L44" s="81"/>
      <c r="M44" s="83"/>
      <c r="N44" s="81"/>
      <c r="O44" s="83"/>
      <c r="P44" s="81"/>
      <c r="Q44" s="81"/>
      <c r="R44" s="83"/>
      <c r="S44" s="81"/>
      <c r="T44" s="81"/>
      <c r="U44" s="83"/>
      <c r="V44" s="89" t="s">
        <v>141</v>
      </c>
      <c r="W44" s="80">
        <f>AF51</f>
        <v>780.2</v>
      </c>
      <c r="X44" s="76" t="s">
        <v>142</v>
      </c>
      <c r="Y44" s="68">
        <f>AB45</f>
        <v>2.5</v>
      </c>
      <c r="Z44" s="61"/>
      <c r="AA44" s="48" t="s">
        <v>143</v>
      </c>
      <c r="AB44" s="50">
        <v>1.8</v>
      </c>
      <c r="AC44" s="50">
        <f>AB44*1</f>
        <v>1.8</v>
      </c>
      <c r="AD44" s="50" t="s">
        <v>137</v>
      </c>
      <c r="AE44" s="50">
        <f>AB44*5</f>
        <v>9</v>
      </c>
      <c r="AF44" s="50">
        <f>AC44*4+AE44*4</f>
        <v>43.2</v>
      </c>
    </row>
    <row r="45" spans="1:32" ht="27.95" customHeight="1" x14ac:dyDescent="0.25">
      <c r="B45" s="186" t="s">
        <v>202</v>
      </c>
      <c r="C45" s="184"/>
      <c r="D45" s="81"/>
      <c r="E45" s="81"/>
      <c r="F45" s="81"/>
      <c r="G45" s="83"/>
      <c r="H45" s="81" t="s">
        <v>203</v>
      </c>
      <c r="I45" s="81" t="s">
        <v>140</v>
      </c>
      <c r="J45" s="81" t="s">
        <v>164</v>
      </c>
      <c r="K45" s="81">
        <v>3</v>
      </c>
      <c r="L45" s="84"/>
      <c r="M45" s="84"/>
      <c r="N45" s="81"/>
      <c r="O45" s="83"/>
      <c r="P45" s="84"/>
      <c r="Q45" s="82"/>
      <c r="R45" s="84"/>
      <c r="S45" s="81"/>
      <c r="T45" s="81"/>
      <c r="U45" s="83"/>
      <c r="V45" s="89"/>
      <c r="W45" s="75"/>
      <c r="X45" s="68" t="s">
        <v>148</v>
      </c>
      <c r="Y45" s="68">
        <f>AB46</f>
        <v>0</v>
      </c>
      <c r="Z45" s="48"/>
      <c r="AA45" s="48" t="s">
        <v>149</v>
      </c>
      <c r="AB45" s="50">
        <v>2.5</v>
      </c>
      <c r="AC45" s="50"/>
      <c r="AD45" s="50">
        <f>AB45*5</f>
        <v>12.5</v>
      </c>
      <c r="AE45" s="50" t="s">
        <v>144</v>
      </c>
      <c r="AF45" s="50">
        <f>AD45*9</f>
        <v>112.5</v>
      </c>
    </row>
    <row r="46" spans="1:32" ht="27.95" customHeight="1" x14ac:dyDescent="0.3">
      <c r="B46" s="186"/>
      <c r="C46" s="185"/>
      <c r="D46" s="81"/>
      <c r="E46" s="81"/>
      <c r="F46" s="81"/>
      <c r="G46" s="83"/>
      <c r="H46" s="81"/>
      <c r="I46" s="81"/>
      <c r="J46" s="84"/>
      <c r="K46" s="81"/>
      <c r="L46" s="81"/>
      <c r="M46" s="81"/>
      <c r="N46" s="81"/>
      <c r="O46" s="81"/>
      <c r="P46" s="81"/>
      <c r="Q46" s="82"/>
      <c r="R46" s="81"/>
      <c r="S46" s="81"/>
      <c r="T46" s="81"/>
      <c r="U46" s="81"/>
      <c r="V46" s="80"/>
      <c r="W46" s="80"/>
      <c r="X46" s="90"/>
      <c r="Y46" s="68"/>
      <c r="Z46" s="61"/>
      <c r="AA46" s="48" t="s">
        <v>187</v>
      </c>
      <c r="AE46" s="48">
        <f>AB46*15</f>
        <v>0</v>
      </c>
    </row>
    <row r="47" spans="1:32" s="91" customFormat="1" ht="27.95" hidden="1" customHeight="1" x14ac:dyDescent="0.3">
      <c r="B47" s="92"/>
      <c r="C47" s="93"/>
      <c r="D47" s="81"/>
      <c r="E47" s="81"/>
      <c r="F47" s="81"/>
      <c r="G47" s="83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1"/>
      <c r="U47" s="81"/>
      <c r="V47" s="94"/>
      <c r="W47" s="94"/>
      <c r="X47" s="95"/>
      <c r="Y47" s="96"/>
      <c r="Z47" s="97"/>
      <c r="AA47" s="98"/>
      <c r="AB47" s="70"/>
      <c r="AC47" s="98"/>
      <c r="AD47" s="98"/>
      <c r="AE47" s="98"/>
      <c r="AF47" s="98"/>
    </row>
    <row r="48" spans="1:32" s="91" customFormat="1" ht="27.95" hidden="1" customHeight="1" x14ac:dyDescent="0.3">
      <c r="B48" s="92"/>
      <c r="C48" s="93"/>
      <c r="D48" s="81"/>
      <c r="E48" s="81"/>
      <c r="F48" s="81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1"/>
      <c r="U48" s="81"/>
      <c r="V48" s="94"/>
      <c r="W48" s="94"/>
      <c r="X48" s="95"/>
      <c r="Y48" s="96"/>
      <c r="Z48" s="97"/>
      <c r="AA48" s="98"/>
      <c r="AB48" s="70"/>
      <c r="AC48" s="98"/>
      <c r="AD48" s="98"/>
      <c r="AE48" s="98"/>
      <c r="AF48" s="98"/>
    </row>
    <row r="49" spans="1:32" s="91" customFormat="1" ht="27.95" hidden="1" customHeight="1" x14ac:dyDescent="0.3">
      <c r="B49" s="92"/>
      <c r="C49" s="93"/>
      <c r="D49" s="81"/>
      <c r="E49" s="81"/>
      <c r="F49" s="81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1"/>
      <c r="U49" s="81"/>
      <c r="V49" s="94"/>
      <c r="W49" s="94"/>
      <c r="X49" s="95"/>
      <c r="Y49" s="96"/>
      <c r="Z49" s="97"/>
      <c r="AA49" s="98"/>
      <c r="AB49" s="70"/>
      <c r="AC49" s="98"/>
      <c r="AD49" s="98"/>
      <c r="AE49" s="98"/>
      <c r="AF49" s="98"/>
    </row>
    <row r="50" spans="1:32" s="91" customFormat="1" ht="27.95" hidden="1" customHeight="1" x14ac:dyDescent="0.3">
      <c r="B50" s="92"/>
      <c r="C50" s="93"/>
      <c r="D50" s="81"/>
      <c r="E50" s="81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81"/>
      <c r="S50" s="81"/>
      <c r="T50" s="81"/>
      <c r="U50" s="81"/>
      <c r="V50" s="94"/>
      <c r="W50" s="94"/>
      <c r="X50" s="95"/>
      <c r="Y50" s="96"/>
      <c r="Z50" s="97"/>
      <c r="AA50" s="98"/>
      <c r="AB50" s="70"/>
      <c r="AC50" s="98"/>
      <c r="AD50" s="98"/>
      <c r="AE50" s="98"/>
      <c r="AF50" s="98"/>
    </row>
    <row r="51" spans="1:32" ht="27.95" customHeight="1" x14ac:dyDescent="0.25">
      <c r="B51" s="99" t="s">
        <v>152</v>
      </c>
      <c r="C51" s="10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1"/>
      <c r="S51" s="81"/>
      <c r="T51" s="82"/>
      <c r="U51" s="81"/>
      <c r="V51" s="89"/>
      <c r="W51" s="89"/>
      <c r="X51" s="101"/>
      <c r="Y51" s="68"/>
      <c r="Z51" s="48"/>
      <c r="AC51" s="48">
        <f>SUM(AC42:AC46)</f>
        <v>32.299999999999997</v>
      </c>
      <c r="AD51" s="48">
        <f>SUM(AD42:AD46)</f>
        <v>25</v>
      </c>
      <c r="AE51" s="48">
        <f>SUM(AE42:AE46)</f>
        <v>106.5</v>
      </c>
      <c r="AF51" s="48">
        <f>AC51*4+AD51*9+AE51*4</f>
        <v>780.2</v>
      </c>
    </row>
    <row r="52" spans="1:32" ht="27.95" customHeight="1" x14ac:dyDescent="0.3">
      <c r="A52" s="102"/>
      <c r="B52" s="103"/>
      <c r="C52" s="104"/>
      <c r="D52" s="105"/>
      <c r="E52" s="106"/>
      <c r="F52" s="106"/>
      <c r="G52" s="107"/>
      <c r="H52" s="106"/>
      <c r="I52" s="107"/>
      <c r="J52" s="106"/>
      <c r="K52" s="107"/>
      <c r="L52" s="106"/>
      <c r="M52" s="106"/>
      <c r="N52" s="106"/>
      <c r="O52" s="107"/>
      <c r="P52" s="106"/>
      <c r="Q52" s="105"/>
      <c r="R52" s="106"/>
      <c r="S52" s="106"/>
      <c r="T52" s="105"/>
      <c r="U52" s="107"/>
      <c r="V52" s="80"/>
      <c r="W52" s="80"/>
      <c r="X52" s="90"/>
      <c r="Y52" s="68"/>
      <c r="Z52" s="61"/>
      <c r="AC52" s="108">
        <f>AC51*4/AF51</f>
        <v>0.16559856447064852</v>
      </c>
      <c r="AD52" s="108">
        <f>AD51*9/AF51</f>
        <v>0.28838759292489102</v>
      </c>
      <c r="AE52" s="108">
        <f>AE51*4/AF51</f>
        <v>0.5460138426044604</v>
      </c>
    </row>
    <row r="53" spans="1:32" s="71" customFormat="1" ht="65.099999999999994" customHeight="1" x14ac:dyDescent="0.3">
      <c r="B53" s="72">
        <v>5</v>
      </c>
      <c r="C53" s="183"/>
      <c r="D53" s="73" t="s">
        <v>4</v>
      </c>
      <c r="E53" s="74" t="s">
        <v>108</v>
      </c>
      <c r="F53" s="73" t="s">
        <v>8</v>
      </c>
      <c r="G53" s="74" t="s">
        <v>108</v>
      </c>
      <c r="H53" s="73" t="s">
        <v>12</v>
      </c>
      <c r="I53" s="74" t="s">
        <v>108</v>
      </c>
      <c r="J53" s="73" t="s">
        <v>15</v>
      </c>
      <c r="K53" s="74" t="s">
        <v>108</v>
      </c>
      <c r="L53" s="73" t="s">
        <v>16</v>
      </c>
      <c r="M53" s="74" t="s">
        <v>108</v>
      </c>
      <c r="N53" s="73" t="s">
        <v>20</v>
      </c>
      <c r="O53" s="74" t="s">
        <v>108</v>
      </c>
      <c r="P53" s="73"/>
      <c r="Q53" s="73"/>
      <c r="R53" s="74" t="s">
        <v>108</v>
      </c>
      <c r="S53" s="73"/>
      <c r="T53" s="73"/>
      <c r="U53" s="74" t="s">
        <v>108</v>
      </c>
      <c r="V53" s="75" t="s">
        <v>113</v>
      </c>
      <c r="W53" s="75">
        <f>AE63</f>
        <v>106</v>
      </c>
      <c r="X53" s="76" t="s">
        <v>114</v>
      </c>
      <c r="Y53" s="68">
        <f>AB54</f>
        <v>6.5</v>
      </c>
      <c r="Z53" s="48"/>
      <c r="AA53" s="48"/>
      <c r="AB53" s="50"/>
      <c r="AC53" s="48" t="s">
        <v>204</v>
      </c>
      <c r="AD53" s="48" t="s">
        <v>205</v>
      </c>
      <c r="AE53" s="48" t="s">
        <v>117</v>
      </c>
      <c r="AF53" s="48" t="s">
        <v>206</v>
      </c>
    </row>
    <row r="54" spans="1:32" ht="27.95" customHeight="1" x14ac:dyDescent="0.3">
      <c r="B54" s="78" t="s">
        <v>119</v>
      </c>
      <c r="C54" s="184"/>
      <c r="D54" s="79" t="s">
        <v>120</v>
      </c>
      <c r="E54" s="79">
        <v>90</v>
      </c>
      <c r="F54" s="79" t="s">
        <v>164</v>
      </c>
      <c r="G54" s="79">
        <v>63</v>
      </c>
      <c r="H54" s="79" t="s">
        <v>207</v>
      </c>
      <c r="I54" s="79">
        <v>18</v>
      </c>
      <c r="J54" s="79" t="s">
        <v>208</v>
      </c>
      <c r="K54" s="79">
        <v>45</v>
      </c>
      <c r="L54" s="79" t="s">
        <v>16</v>
      </c>
      <c r="M54" s="79">
        <v>100</v>
      </c>
      <c r="N54" s="79" t="s">
        <v>181</v>
      </c>
      <c r="O54" s="79">
        <v>10</v>
      </c>
      <c r="P54" s="79"/>
      <c r="Q54" s="79"/>
      <c r="R54" s="79"/>
      <c r="S54" s="79"/>
      <c r="T54" s="79"/>
      <c r="U54" s="79"/>
      <c r="V54" s="75" t="s">
        <v>126</v>
      </c>
      <c r="W54" s="80">
        <f>AD63</f>
        <v>25</v>
      </c>
      <c r="X54" s="76" t="s">
        <v>127</v>
      </c>
      <c r="Y54" s="68">
        <f>AB55</f>
        <v>2.5</v>
      </c>
      <c r="Z54" s="61"/>
      <c r="AA54" s="70" t="s">
        <v>209</v>
      </c>
      <c r="AB54" s="50">
        <v>6.5</v>
      </c>
      <c r="AC54" s="50">
        <f>AB54*2</f>
        <v>13</v>
      </c>
      <c r="AD54" s="50"/>
      <c r="AE54" s="50">
        <f>AB54*15</f>
        <v>97.5</v>
      </c>
      <c r="AF54" s="50">
        <f>AC54*4+AE54*4</f>
        <v>442</v>
      </c>
    </row>
    <row r="55" spans="1:32" ht="27.95" customHeight="1" x14ac:dyDescent="0.3">
      <c r="B55" s="78">
        <v>6</v>
      </c>
      <c r="C55" s="184"/>
      <c r="D55" s="81" t="s">
        <v>210</v>
      </c>
      <c r="E55" s="81">
        <v>30</v>
      </c>
      <c r="F55" s="81" t="s">
        <v>161</v>
      </c>
      <c r="G55" s="81">
        <v>15</v>
      </c>
      <c r="H55" s="81" t="s">
        <v>211</v>
      </c>
      <c r="I55" s="81">
        <v>2</v>
      </c>
      <c r="J55" s="81" t="s">
        <v>164</v>
      </c>
      <c r="K55" s="83">
        <v>4</v>
      </c>
      <c r="L55" s="84" t="s">
        <v>130</v>
      </c>
      <c r="M55" s="83">
        <v>1</v>
      </c>
      <c r="N55" s="81" t="s">
        <v>121</v>
      </c>
      <c r="O55" s="81">
        <v>6</v>
      </c>
      <c r="P55" s="81"/>
      <c r="Q55" s="81"/>
      <c r="R55" s="83"/>
      <c r="S55" s="81"/>
      <c r="T55" s="85"/>
      <c r="U55" s="81"/>
      <c r="V55" s="75" t="s">
        <v>134</v>
      </c>
      <c r="W55" s="80">
        <f>AC63</f>
        <v>32.200000000000003</v>
      </c>
      <c r="X55" s="68" t="s">
        <v>135</v>
      </c>
      <c r="Y55" s="68">
        <f>AB56</f>
        <v>1.7</v>
      </c>
      <c r="Z55" s="48"/>
      <c r="AA55" s="86" t="s">
        <v>212</v>
      </c>
      <c r="AB55" s="50">
        <v>2.5</v>
      </c>
      <c r="AC55" s="87">
        <f>AB55*7</f>
        <v>17.5</v>
      </c>
      <c r="AD55" s="50">
        <f>AB55*5</f>
        <v>12.5</v>
      </c>
      <c r="AE55" s="50" t="s">
        <v>213</v>
      </c>
      <c r="AF55" s="88">
        <f>AC55*4+AD55*9</f>
        <v>182.5</v>
      </c>
    </row>
    <row r="56" spans="1:32" ht="27.95" customHeight="1" x14ac:dyDescent="0.3">
      <c r="B56" s="78" t="s">
        <v>138</v>
      </c>
      <c r="C56" s="184"/>
      <c r="D56" s="81"/>
      <c r="E56" s="81"/>
      <c r="F56" s="81" t="s">
        <v>129</v>
      </c>
      <c r="G56" s="83">
        <v>10</v>
      </c>
      <c r="H56" s="81"/>
      <c r="I56" s="81"/>
      <c r="J56" s="81" t="s">
        <v>214</v>
      </c>
      <c r="K56" s="83" t="s">
        <v>132</v>
      </c>
      <c r="L56" s="81" t="s">
        <v>131</v>
      </c>
      <c r="M56" s="83" t="s">
        <v>132</v>
      </c>
      <c r="N56" s="81" t="s">
        <v>215</v>
      </c>
      <c r="O56" s="83">
        <v>5</v>
      </c>
      <c r="P56" s="81"/>
      <c r="Q56" s="81"/>
      <c r="R56" s="83"/>
      <c r="S56" s="81"/>
      <c r="T56" s="81"/>
      <c r="U56" s="83"/>
      <c r="V56" s="89" t="s">
        <v>141</v>
      </c>
      <c r="W56" s="80">
        <f>AF63</f>
        <v>777.8</v>
      </c>
      <c r="X56" s="76" t="s">
        <v>142</v>
      </c>
      <c r="Y56" s="68">
        <f>AB57</f>
        <v>2.5</v>
      </c>
      <c r="Z56" s="61"/>
      <c r="AA56" s="48" t="s">
        <v>216</v>
      </c>
      <c r="AB56" s="50">
        <v>1.7</v>
      </c>
      <c r="AC56" s="50">
        <f>AB56*1</f>
        <v>1.7</v>
      </c>
      <c r="AD56" s="50" t="s">
        <v>217</v>
      </c>
      <c r="AE56" s="50">
        <f>AB56*5</f>
        <v>8.5</v>
      </c>
      <c r="AF56" s="50">
        <f>AC56*4+AE56*4</f>
        <v>40.799999999999997</v>
      </c>
    </row>
    <row r="57" spans="1:32" ht="27.95" customHeight="1" x14ac:dyDescent="0.25">
      <c r="B57" s="186" t="s">
        <v>218</v>
      </c>
      <c r="C57" s="184"/>
      <c r="D57" s="81"/>
      <c r="E57" s="81"/>
      <c r="F57" s="81" t="s">
        <v>130</v>
      </c>
      <c r="G57" s="83">
        <v>3</v>
      </c>
      <c r="H57" s="81"/>
      <c r="I57" s="81"/>
      <c r="J57" s="81"/>
      <c r="K57" s="81"/>
      <c r="L57" s="84"/>
      <c r="M57" s="84"/>
      <c r="N57" s="81" t="s">
        <v>130</v>
      </c>
      <c r="O57" s="83">
        <v>0.5</v>
      </c>
      <c r="P57" s="84"/>
      <c r="Q57" s="82"/>
      <c r="R57" s="84"/>
      <c r="S57" s="81"/>
      <c r="T57" s="81"/>
      <c r="U57" s="83"/>
      <c r="V57" s="89"/>
      <c r="W57" s="75"/>
      <c r="X57" s="68" t="s">
        <v>148</v>
      </c>
      <c r="Y57" s="68">
        <f>AB58</f>
        <v>0</v>
      </c>
      <c r="Z57" s="48"/>
      <c r="AA57" s="48" t="s">
        <v>219</v>
      </c>
      <c r="AB57" s="50">
        <v>2.5</v>
      </c>
      <c r="AC57" s="50"/>
      <c r="AD57" s="50">
        <f>AB57*5</f>
        <v>12.5</v>
      </c>
      <c r="AE57" s="50" t="s">
        <v>217</v>
      </c>
      <c r="AF57" s="50">
        <f>AD57*9</f>
        <v>112.5</v>
      </c>
    </row>
    <row r="58" spans="1:32" ht="27.95" customHeight="1" x14ac:dyDescent="0.3">
      <c r="B58" s="186"/>
      <c r="C58" s="185"/>
      <c r="D58" s="81"/>
      <c r="E58" s="81"/>
      <c r="F58" s="81" t="s">
        <v>220</v>
      </c>
      <c r="G58" s="83" t="s">
        <v>221</v>
      </c>
      <c r="H58" s="81"/>
      <c r="I58" s="81"/>
      <c r="J58" s="84"/>
      <c r="K58" s="81"/>
      <c r="L58" s="81"/>
      <c r="M58" s="81"/>
      <c r="N58" s="81" t="s">
        <v>222</v>
      </c>
      <c r="O58" s="81">
        <v>1</v>
      </c>
      <c r="P58" s="81"/>
      <c r="Q58" s="82"/>
      <c r="R58" s="81"/>
      <c r="S58" s="81"/>
      <c r="T58" s="81"/>
      <c r="U58" s="81"/>
      <c r="V58" s="80"/>
      <c r="W58" s="80"/>
      <c r="X58" s="90"/>
      <c r="Y58" s="68"/>
      <c r="Z58" s="61"/>
      <c r="AA58" s="48" t="s">
        <v>151</v>
      </c>
      <c r="AE58" s="48">
        <f>AB58*15</f>
        <v>0</v>
      </c>
    </row>
    <row r="59" spans="1:32" s="91" customFormat="1" ht="27.95" hidden="1" customHeight="1" x14ac:dyDescent="0.3">
      <c r="B59" s="92"/>
      <c r="C59" s="93"/>
      <c r="D59" s="81"/>
      <c r="E59" s="81"/>
      <c r="F59" s="81"/>
      <c r="G59" s="83"/>
      <c r="H59" s="81"/>
      <c r="I59" s="81"/>
      <c r="J59" s="81"/>
      <c r="K59" s="81"/>
      <c r="L59" s="81"/>
      <c r="M59" s="81"/>
      <c r="N59" s="81"/>
      <c r="O59" s="81"/>
      <c r="P59" s="81"/>
      <c r="Q59" s="82"/>
      <c r="R59" s="81"/>
      <c r="S59" s="81"/>
      <c r="T59" s="81"/>
      <c r="U59" s="81"/>
      <c r="V59" s="94"/>
      <c r="W59" s="94"/>
      <c r="X59" s="95"/>
      <c r="Y59" s="96"/>
      <c r="Z59" s="97"/>
      <c r="AA59" s="98"/>
      <c r="AB59" s="70"/>
      <c r="AC59" s="98"/>
      <c r="AD59" s="98"/>
      <c r="AE59" s="98"/>
      <c r="AF59" s="98"/>
    </row>
    <row r="60" spans="1:32" s="91" customFormat="1" ht="27.95" hidden="1" customHeight="1" x14ac:dyDescent="0.3">
      <c r="B60" s="92"/>
      <c r="C60" s="93"/>
      <c r="D60" s="81"/>
      <c r="E60" s="81"/>
      <c r="F60" s="81"/>
      <c r="G60" s="83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1"/>
      <c r="S60" s="81"/>
      <c r="T60" s="81"/>
      <c r="U60" s="81"/>
      <c r="V60" s="94"/>
      <c r="W60" s="94"/>
      <c r="X60" s="95"/>
      <c r="Y60" s="96"/>
      <c r="Z60" s="97"/>
      <c r="AA60" s="98"/>
      <c r="AB60" s="70"/>
      <c r="AC60" s="98"/>
      <c r="AD60" s="98"/>
      <c r="AE60" s="98"/>
      <c r="AF60" s="98"/>
    </row>
    <row r="61" spans="1:32" s="91" customFormat="1" ht="27.95" hidden="1" customHeight="1" x14ac:dyDescent="0.3">
      <c r="B61" s="92"/>
      <c r="C61" s="93"/>
      <c r="D61" s="81"/>
      <c r="E61" s="81"/>
      <c r="F61" s="81"/>
      <c r="G61" s="83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81"/>
      <c r="S61" s="81"/>
      <c r="T61" s="81"/>
      <c r="U61" s="81"/>
      <c r="V61" s="94"/>
      <c r="W61" s="94"/>
      <c r="X61" s="95"/>
      <c r="Y61" s="96"/>
      <c r="Z61" s="97"/>
      <c r="AA61" s="98"/>
      <c r="AB61" s="70"/>
      <c r="AC61" s="98"/>
      <c r="AD61" s="98"/>
      <c r="AE61" s="98"/>
      <c r="AF61" s="98"/>
    </row>
    <row r="62" spans="1:32" s="91" customFormat="1" ht="27.95" hidden="1" customHeight="1" x14ac:dyDescent="0.3">
      <c r="B62" s="92"/>
      <c r="C62" s="93"/>
      <c r="D62" s="81"/>
      <c r="E62" s="81"/>
      <c r="F62" s="81"/>
      <c r="G62" s="83"/>
      <c r="H62" s="81"/>
      <c r="I62" s="81"/>
      <c r="J62" s="81"/>
      <c r="K62" s="81"/>
      <c r="L62" s="81"/>
      <c r="M62" s="81"/>
      <c r="N62" s="81"/>
      <c r="O62" s="81"/>
      <c r="P62" s="81"/>
      <c r="Q62" s="82"/>
      <c r="R62" s="81"/>
      <c r="S62" s="81"/>
      <c r="T62" s="81"/>
      <c r="U62" s="81"/>
      <c r="V62" s="94"/>
      <c r="W62" s="94"/>
      <c r="X62" s="95"/>
      <c r="Y62" s="96"/>
      <c r="Z62" s="97"/>
      <c r="AA62" s="98"/>
      <c r="AB62" s="70"/>
      <c r="AC62" s="98"/>
      <c r="AD62" s="98"/>
      <c r="AE62" s="98"/>
      <c r="AF62" s="98"/>
    </row>
    <row r="63" spans="1:32" ht="27.95" customHeight="1" x14ac:dyDescent="0.25">
      <c r="B63" s="99" t="s">
        <v>152</v>
      </c>
      <c r="C63" s="10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1"/>
      <c r="S63" s="81"/>
      <c r="T63" s="82"/>
      <c r="U63" s="81"/>
      <c r="V63" s="89"/>
      <c r="W63" s="89"/>
      <c r="X63" s="101"/>
      <c r="Y63" s="68"/>
      <c r="Z63" s="48"/>
      <c r="AC63" s="48">
        <f>SUM(AC54:AC58)</f>
        <v>32.200000000000003</v>
      </c>
      <c r="AD63" s="48">
        <f>SUM(AD54:AD58)</f>
        <v>25</v>
      </c>
      <c r="AE63" s="48">
        <f>SUM(AE54:AE58)</f>
        <v>106</v>
      </c>
      <c r="AF63" s="48">
        <f>AC63*4+AD63*9+AE63*4</f>
        <v>777.8</v>
      </c>
    </row>
    <row r="64" spans="1:32" ht="27.95" customHeight="1" x14ac:dyDescent="0.3">
      <c r="A64" s="102"/>
      <c r="B64" s="103"/>
      <c r="C64" s="104"/>
      <c r="D64" s="105"/>
      <c r="E64" s="106"/>
      <c r="F64" s="106"/>
      <c r="G64" s="107"/>
      <c r="H64" s="106"/>
      <c r="I64" s="107"/>
      <c r="J64" s="106"/>
      <c r="K64" s="107"/>
      <c r="L64" s="106"/>
      <c r="M64" s="106"/>
      <c r="N64" s="106"/>
      <c r="O64" s="107"/>
      <c r="P64" s="106"/>
      <c r="Q64" s="105"/>
      <c r="R64" s="106"/>
      <c r="S64" s="106"/>
      <c r="T64" s="105"/>
      <c r="U64" s="107"/>
      <c r="V64" s="80"/>
      <c r="W64" s="80"/>
      <c r="X64" s="90"/>
      <c r="Y64" s="68"/>
      <c r="Z64" s="61"/>
      <c r="AC64" s="108">
        <f>AC63*4/AF63</f>
        <v>0.1655952687066084</v>
      </c>
      <c r="AD64" s="108">
        <f>AD63*9/AF63</f>
        <v>0.28927744921573673</v>
      </c>
      <c r="AE64" s="108">
        <f>AE63*4/AF63</f>
        <v>0.54512728207765493</v>
      </c>
    </row>
    <row r="65" spans="2:26" ht="21.75" customHeight="1" x14ac:dyDescent="0.25">
      <c r="B65" s="50"/>
      <c r="C65" s="48"/>
      <c r="D65" s="189" t="s">
        <v>223</v>
      </c>
      <c r="E65" s="189"/>
      <c r="F65" s="189"/>
      <c r="G65" s="189"/>
      <c r="H65" s="189"/>
      <c r="I65" s="189"/>
      <c r="J65" s="189"/>
      <c r="K65" s="189"/>
      <c r="L65" s="189"/>
      <c r="M65" s="109"/>
      <c r="N65" s="190" t="s">
        <v>224</v>
      </c>
      <c r="O65" s="190"/>
      <c r="P65" s="190"/>
      <c r="Q65" s="190"/>
      <c r="R65" s="190"/>
      <c r="S65" s="190"/>
      <c r="T65" s="190"/>
      <c r="U65" s="190"/>
      <c r="V65" s="190"/>
      <c r="W65" s="110"/>
      <c r="X65" s="109"/>
      <c r="Y65" s="109"/>
      <c r="Z65" s="111"/>
    </row>
    <row r="66" spans="2:26" ht="24" customHeight="1" x14ac:dyDescent="0.25">
      <c r="B66" s="50"/>
      <c r="D66" s="191" t="s">
        <v>225</v>
      </c>
      <c r="E66" s="191"/>
      <c r="F66" s="191"/>
      <c r="G66" s="191"/>
      <c r="H66" s="191"/>
      <c r="I66" s="191"/>
      <c r="J66" s="191"/>
      <c r="K66" s="191"/>
      <c r="L66" s="191"/>
      <c r="M66" s="191"/>
      <c r="N66" s="190"/>
      <c r="O66" s="190"/>
      <c r="P66" s="190"/>
      <c r="Q66" s="190"/>
      <c r="R66" s="190"/>
      <c r="S66" s="190"/>
      <c r="T66" s="190"/>
      <c r="U66" s="190"/>
      <c r="V66" s="190"/>
      <c r="W66" s="110"/>
      <c r="Y66" s="113"/>
    </row>
  </sheetData>
  <mergeCells count="15">
    <mergeCell ref="C53:C58"/>
    <mergeCell ref="B57:B58"/>
    <mergeCell ref="D65:L65"/>
    <mergeCell ref="N65:V66"/>
    <mergeCell ref="D66:M66"/>
    <mergeCell ref="C29:C34"/>
    <mergeCell ref="B33:B34"/>
    <mergeCell ref="C41:C46"/>
    <mergeCell ref="B45:B46"/>
    <mergeCell ref="B1:Y1"/>
    <mergeCell ref="B2:G2"/>
    <mergeCell ref="C5:C10"/>
    <mergeCell ref="B9:B10"/>
    <mergeCell ref="C17:C22"/>
    <mergeCell ref="B21:B22"/>
  </mergeCells>
  <phoneticPr fontId="3" type="noConversion"/>
  <pageMargins left="0.16" right="0.17" top="0.78" bottom="0.17" header="0.5" footer="0.23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8">
    <pageSetUpPr fitToPage="1"/>
  </sheetPr>
  <dimension ref="A1:AF66"/>
  <sheetViews>
    <sheetView zoomScale="50" zoomScaleNormal="50" workbookViewId="0">
      <selection activeCell="F35" sqref="F35"/>
    </sheetView>
  </sheetViews>
  <sheetFormatPr defaultColWidth="9" defaultRowHeight="20.25" x14ac:dyDescent="0.25"/>
  <cols>
    <col min="1" max="1" width="1.875" style="77" customWidth="1"/>
    <col min="2" max="2" width="4.875" style="114" customWidth="1"/>
    <col min="3" max="3" width="0" style="77" hidden="1" customWidth="1"/>
    <col min="4" max="4" width="18.625" style="77" customWidth="1"/>
    <col min="5" max="5" width="9.625" style="77" customWidth="1"/>
    <col min="6" max="6" width="18.625" style="77" customWidth="1"/>
    <col min="7" max="7" width="9.625" style="77" customWidth="1"/>
    <col min="8" max="8" width="18.625" style="77" customWidth="1"/>
    <col min="9" max="9" width="9.625" style="77" customWidth="1"/>
    <col min="10" max="10" width="18.625" style="77" customWidth="1"/>
    <col min="11" max="11" width="9.625" style="77" customWidth="1"/>
    <col min="12" max="12" width="18.625" style="77" customWidth="1"/>
    <col min="13" max="13" width="9.625" style="77" customWidth="1"/>
    <col min="14" max="14" width="18.625" style="77" customWidth="1"/>
    <col min="15" max="15" width="9.625" style="77" customWidth="1"/>
    <col min="16" max="16" width="18.625" style="77" hidden="1" customWidth="1"/>
    <col min="17" max="17" width="5.625" style="115" hidden="1" customWidth="1"/>
    <col min="18" max="18" width="9.625" style="77" hidden="1" customWidth="1"/>
    <col min="19" max="19" width="18.625" style="77" hidden="1" customWidth="1"/>
    <col min="20" max="20" width="5.625" style="115" hidden="1" customWidth="1"/>
    <col min="21" max="21" width="9.625" style="77" hidden="1" customWidth="1"/>
    <col min="22" max="22" width="13.375" style="116" customWidth="1"/>
    <col min="23" max="23" width="7.5" style="116" customWidth="1"/>
    <col min="24" max="24" width="11.25" style="112" customWidth="1"/>
    <col min="25" max="25" width="6.625" style="117" customWidth="1"/>
    <col min="26" max="26" width="6.625" style="77" customWidth="1"/>
    <col min="27" max="27" width="6" style="48" hidden="1" customWidth="1"/>
    <col min="28" max="28" width="5.5" style="50" hidden="1" customWidth="1"/>
    <col min="29" max="29" width="7.75" style="48" hidden="1" customWidth="1"/>
    <col min="30" max="30" width="8" style="48" hidden="1" customWidth="1"/>
    <col min="31" max="31" width="7.875" style="48" hidden="1" customWidth="1"/>
    <col min="32" max="32" width="7.5" style="48" hidden="1" customWidth="1"/>
    <col min="33" max="16384" width="9" style="77"/>
  </cols>
  <sheetData>
    <row r="1" spans="1:32" s="48" customFormat="1" ht="38.25" x14ac:dyDescent="0.55000000000000004">
      <c r="B1" s="187" t="s">
        <v>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49"/>
      <c r="AB1" s="50"/>
    </row>
    <row r="2" spans="1:32" s="48" customFormat="1" ht="32.1" customHeight="1" x14ac:dyDescent="0.45">
      <c r="B2" s="188" t="s">
        <v>95</v>
      </c>
      <c r="C2" s="188"/>
      <c r="D2" s="188"/>
      <c r="E2" s="18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51"/>
      <c r="U2" s="49"/>
      <c r="V2" s="52"/>
      <c r="W2" s="52"/>
      <c r="X2" s="53"/>
      <c r="Y2" s="52"/>
      <c r="Z2" s="49"/>
      <c r="AB2" s="50"/>
    </row>
    <row r="3" spans="1:32" s="48" customFormat="1" ht="30" customHeight="1" x14ac:dyDescent="0.4">
      <c r="B3" s="54" t="s">
        <v>96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  <c r="Q3" s="56"/>
      <c r="R3" s="56"/>
      <c r="S3" s="57"/>
      <c r="T3" s="56"/>
      <c r="U3" s="56"/>
      <c r="V3" s="58"/>
      <c r="W3" s="58"/>
      <c r="X3" s="59"/>
      <c r="Y3" s="60"/>
      <c r="Z3" s="61"/>
      <c r="AB3" s="50"/>
    </row>
    <row r="4" spans="1:32" s="62" customFormat="1" ht="43.5" x14ac:dyDescent="0.25">
      <c r="B4" s="63" t="s">
        <v>97</v>
      </c>
      <c r="C4" s="64" t="s">
        <v>98</v>
      </c>
      <c r="D4" s="65" t="s">
        <v>99</v>
      </c>
      <c r="E4" s="65"/>
      <c r="F4" s="65" t="s">
        <v>101</v>
      </c>
      <c r="G4" s="65"/>
      <c r="H4" s="65" t="s">
        <v>102</v>
      </c>
      <c r="I4" s="67"/>
      <c r="J4" s="65" t="s">
        <v>102</v>
      </c>
      <c r="K4" s="65"/>
      <c r="L4" s="65" t="s">
        <v>103</v>
      </c>
      <c r="M4" s="65"/>
      <c r="N4" s="65" t="s">
        <v>104</v>
      </c>
      <c r="O4" s="65"/>
      <c r="P4" s="65" t="s">
        <v>102</v>
      </c>
      <c r="Q4" s="66" t="s">
        <v>100</v>
      </c>
      <c r="R4" s="65"/>
      <c r="S4" s="65" t="s">
        <v>104</v>
      </c>
      <c r="T4" s="66" t="s">
        <v>100</v>
      </c>
      <c r="U4" s="65"/>
      <c r="V4" s="68" t="s">
        <v>105</v>
      </c>
      <c r="W4" s="68"/>
      <c r="X4" s="68" t="s">
        <v>106</v>
      </c>
      <c r="Y4" s="68" t="s">
        <v>107</v>
      </c>
      <c r="Z4" s="69"/>
      <c r="AA4" s="70"/>
      <c r="AB4" s="50"/>
      <c r="AC4" s="48"/>
      <c r="AD4" s="48"/>
      <c r="AE4" s="48"/>
      <c r="AF4" s="48"/>
    </row>
    <row r="5" spans="1:32" s="71" customFormat="1" ht="65.099999999999994" customHeight="1" x14ac:dyDescent="0.3">
      <c r="B5" s="72">
        <v>5</v>
      </c>
      <c r="C5" s="183"/>
      <c r="D5" s="73" t="s">
        <v>0</v>
      </c>
      <c r="E5" s="74" t="s">
        <v>108</v>
      </c>
      <c r="F5" s="73" t="s">
        <v>28</v>
      </c>
      <c r="G5" s="74" t="s">
        <v>108</v>
      </c>
      <c r="H5" s="73" t="s">
        <v>33</v>
      </c>
      <c r="I5" s="74" t="s">
        <v>108</v>
      </c>
      <c r="J5" s="73" t="s">
        <v>226</v>
      </c>
      <c r="K5" s="74" t="s">
        <v>108</v>
      </c>
      <c r="L5" s="73" t="s">
        <v>227</v>
      </c>
      <c r="M5" s="74" t="s">
        <v>108</v>
      </c>
      <c r="N5" s="73" t="s">
        <v>42</v>
      </c>
      <c r="O5" s="74" t="s">
        <v>108</v>
      </c>
      <c r="P5" s="73"/>
      <c r="Q5" s="73"/>
      <c r="R5" s="74" t="s">
        <v>108</v>
      </c>
      <c r="S5" s="73"/>
      <c r="T5" s="73"/>
      <c r="U5" s="74" t="s">
        <v>108</v>
      </c>
      <c r="V5" s="75" t="s">
        <v>113</v>
      </c>
      <c r="W5" s="75">
        <f>AE15</f>
        <v>106.5</v>
      </c>
      <c r="X5" s="76" t="s">
        <v>114</v>
      </c>
      <c r="Y5" s="68">
        <f>AB6</f>
        <v>6.5</v>
      </c>
      <c r="Z5" s="48"/>
      <c r="AA5" s="48"/>
      <c r="AB5" s="50"/>
      <c r="AC5" s="48" t="s">
        <v>115</v>
      </c>
      <c r="AD5" s="48" t="s">
        <v>205</v>
      </c>
      <c r="AE5" s="48" t="s">
        <v>156</v>
      </c>
      <c r="AF5" s="48" t="s">
        <v>228</v>
      </c>
    </row>
    <row r="6" spans="1:32" ht="27.95" customHeight="1" x14ac:dyDescent="0.3">
      <c r="B6" s="78" t="s">
        <v>119</v>
      </c>
      <c r="C6" s="184"/>
      <c r="D6" s="79" t="s">
        <v>120</v>
      </c>
      <c r="E6" s="79">
        <v>120</v>
      </c>
      <c r="F6" s="79" t="s">
        <v>229</v>
      </c>
      <c r="G6" s="79">
        <v>39</v>
      </c>
      <c r="H6" s="79" t="s">
        <v>121</v>
      </c>
      <c r="I6" s="79">
        <v>55</v>
      </c>
      <c r="J6" s="79" t="s">
        <v>230</v>
      </c>
      <c r="K6" s="79">
        <v>45</v>
      </c>
      <c r="L6" s="79" t="s">
        <v>231</v>
      </c>
      <c r="M6" s="79">
        <v>100</v>
      </c>
      <c r="N6" s="79" t="s">
        <v>122</v>
      </c>
      <c r="O6" s="79">
        <v>16</v>
      </c>
      <c r="P6" s="79"/>
      <c r="Q6" s="79"/>
      <c r="R6" s="79"/>
      <c r="S6" s="79"/>
      <c r="T6" s="79"/>
      <c r="U6" s="79"/>
      <c r="V6" s="75" t="s">
        <v>126</v>
      </c>
      <c r="W6" s="80">
        <f>AD15</f>
        <v>25</v>
      </c>
      <c r="X6" s="76" t="s">
        <v>127</v>
      </c>
      <c r="Y6" s="68">
        <f>AB7</f>
        <v>2.5</v>
      </c>
      <c r="Z6" s="61"/>
      <c r="AA6" s="70" t="s">
        <v>232</v>
      </c>
      <c r="AB6" s="50">
        <v>6.5</v>
      </c>
      <c r="AC6" s="50">
        <f>AB6*2</f>
        <v>13</v>
      </c>
      <c r="AD6" s="50"/>
      <c r="AE6" s="50">
        <f>AB6*15</f>
        <v>97.5</v>
      </c>
      <c r="AF6" s="50">
        <f>AC6*4+AE6*4</f>
        <v>442</v>
      </c>
    </row>
    <row r="7" spans="1:32" ht="27.95" customHeight="1" x14ac:dyDescent="0.3">
      <c r="B7" s="78">
        <v>9</v>
      </c>
      <c r="C7" s="184"/>
      <c r="D7" s="81"/>
      <c r="E7" s="81"/>
      <c r="F7" s="81" t="s">
        <v>233</v>
      </c>
      <c r="G7" s="81">
        <v>1</v>
      </c>
      <c r="H7" s="81" t="s">
        <v>234</v>
      </c>
      <c r="I7" s="81">
        <v>20</v>
      </c>
      <c r="J7" s="81" t="s">
        <v>130</v>
      </c>
      <c r="K7" s="83">
        <v>2</v>
      </c>
      <c r="L7" s="84" t="s">
        <v>131</v>
      </c>
      <c r="M7" s="83" t="s">
        <v>132</v>
      </c>
      <c r="N7" s="81" t="s">
        <v>129</v>
      </c>
      <c r="O7" s="81">
        <v>5</v>
      </c>
      <c r="P7" s="81"/>
      <c r="Q7" s="81"/>
      <c r="R7" s="83"/>
      <c r="S7" s="81"/>
      <c r="T7" s="85"/>
      <c r="U7" s="81"/>
      <c r="V7" s="75" t="s">
        <v>134</v>
      </c>
      <c r="W7" s="80">
        <f>AC15</f>
        <v>32.299999999999997</v>
      </c>
      <c r="X7" s="68" t="s">
        <v>135</v>
      </c>
      <c r="Y7" s="68">
        <f>AB8</f>
        <v>1.8</v>
      </c>
      <c r="Z7" s="48"/>
      <c r="AA7" s="86" t="s">
        <v>235</v>
      </c>
      <c r="AB7" s="50">
        <v>2.5</v>
      </c>
      <c r="AC7" s="87">
        <f>AB7*7</f>
        <v>17.5</v>
      </c>
      <c r="AD7" s="50">
        <f>AB7*5</f>
        <v>12.5</v>
      </c>
      <c r="AE7" s="50" t="s">
        <v>236</v>
      </c>
      <c r="AF7" s="88">
        <f>AC7*4+AD7*9</f>
        <v>182.5</v>
      </c>
    </row>
    <row r="8" spans="1:32" ht="27.95" customHeight="1" x14ac:dyDescent="0.3">
      <c r="B8" s="78" t="s">
        <v>138</v>
      </c>
      <c r="C8" s="184"/>
      <c r="D8" s="81"/>
      <c r="E8" s="81"/>
      <c r="F8" s="81" t="s">
        <v>130</v>
      </c>
      <c r="G8" s="83">
        <v>1</v>
      </c>
      <c r="H8" s="81" t="s">
        <v>146</v>
      </c>
      <c r="I8" s="81" t="s">
        <v>132</v>
      </c>
      <c r="J8" s="81"/>
      <c r="K8" s="83"/>
      <c r="L8" s="81"/>
      <c r="M8" s="83"/>
      <c r="N8" s="81" t="s">
        <v>237</v>
      </c>
      <c r="O8" s="83">
        <v>1</v>
      </c>
      <c r="P8" s="81"/>
      <c r="Q8" s="81"/>
      <c r="R8" s="83"/>
      <c r="S8" s="81"/>
      <c r="T8" s="81"/>
      <c r="U8" s="83"/>
      <c r="V8" s="89" t="s">
        <v>141</v>
      </c>
      <c r="W8" s="80">
        <f>AF15</f>
        <v>780.2</v>
      </c>
      <c r="X8" s="76" t="s">
        <v>142</v>
      </c>
      <c r="Y8" s="68">
        <f>AB9</f>
        <v>2.5</v>
      </c>
      <c r="Z8" s="61"/>
      <c r="AA8" s="48" t="s">
        <v>238</v>
      </c>
      <c r="AB8" s="50">
        <v>1.8</v>
      </c>
      <c r="AC8" s="50">
        <f>AB8*1</f>
        <v>1.8</v>
      </c>
      <c r="AD8" s="50" t="s">
        <v>239</v>
      </c>
      <c r="AE8" s="50">
        <f>AB8*5</f>
        <v>9</v>
      </c>
      <c r="AF8" s="50">
        <f>AC8*4+AE8*4</f>
        <v>43.2</v>
      </c>
    </row>
    <row r="9" spans="1:32" ht="27.95" customHeight="1" x14ac:dyDescent="0.25">
      <c r="B9" s="186" t="s">
        <v>145</v>
      </c>
      <c r="C9" s="184"/>
      <c r="D9" s="81"/>
      <c r="E9" s="81"/>
      <c r="F9" s="81" t="s">
        <v>240</v>
      </c>
      <c r="G9" s="83" t="s">
        <v>241</v>
      </c>
      <c r="H9" s="81"/>
      <c r="I9" s="81"/>
      <c r="J9" s="81"/>
      <c r="K9" s="81"/>
      <c r="L9" s="84"/>
      <c r="M9" s="84"/>
      <c r="N9" s="81" t="s">
        <v>242</v>
      </c>
      <c r="O9" s="83" t="s">
        <v>132</v>
      </c>
      <c r="P9" s="84"/>
      <c r="Q9" s="82"/>
      <c r="R9" s="84"/>
      <c r="S9" s="81"/>
      <c r="T9" s="81"/>
      <c r="U9" s="83"/>
      <c r="V9" s="89"/>
      <c r="W9" s="75"/>
      <c r="X9" s="68" t="s">
        <v>148</v>
      </c>
      <c r="Y9" s="68">
        <f>AB10</f>
        <v>0</v>
      </c>
      <c r="Z9" s="48"/>
      <c r="AA9" s="48" t="s">
        <v>185</v>
      </c>
      <c r="AB9" s="50">
        <v>2.5</v>
      </c>
      <c r="AC9" s="50"/>
      <c r="AD9" s="50">
        <f>AB9*5</f>
        <v>12.5</v>
      </c>
      <c r="AE9" s="50" t="s">
        <v>213</v>
      </c>
      <c r="AF9" s="50">
        <f>AD9*9</f>
        <v>112.5</v>
      </c>
    </row>
    <row r="10" spans="1:32" ht="27.95" customHeight="1" x14ac:dyDescent="0.3">
      <c r="B10" s="186"/>
      <c r="C10" s="185"/>
      <c r="D10" s="81"/>
      <c r="E10" s="81"/>
      <c r="F10" s="81"/>
      <c r="G10" s="83"/>
      <c r="H10" s="81"/>
      <c r="I10" s="81"/>
      <c r="J10" s="84"/>
      <c r="K10" s="81"/>
      <c r="L10" s="81"/>
      <c r="M10" s="81"/>
      <c r="N10" s="81"/>
      <c r="O10" s="81"/>
      <c r="P10" s="81"/>
      <c r="Q10" s="82"/>
      <c r="R10" s="81"/>
      <c r="S10" s="81"/>
      <c r="T10" s="81"/>
      <c r="U10" s="81"/>
      <c r="V10" s="80"/>
      <c r="W10" s="80"/>
      <c r="X10" s="90"/>
      <c r="Y10" s="68"/>
      <c r="Z10" s="61"/>
      <c r="AA10" s="48" t="s">
        <v>243</v>
      </c>
      <c r="AE10" s="48">
        <f>AB10*15</f>
        <v>0</v>
      </c>
    </row>
    <row r="11" spans="1:32" s="91" customFormat="1" ht="27.95" hidden="1" customHeight="1" x14ac:dyDescent="0.3">
      <c r="B11" s="92"/>
      <c r="C11" s="93"/>
      <c r="D11" s="81"/>
      <c r="E11" s="81"/>
      <c r="F11" s="81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1"/>
      <c r="U11" s="81"/>
      <c r="V11" s="94"/>
      <c r="W11" s="94"/>
      <c r="X11" s="95"/>
      <c r="Y11" s="96"/>
      <c r="Z11" s="97"/>
      <c r="AA11" s="98"/>
      <c r="AB11" s="70"/>
      <c r="AC11" s="98"/>
      <c r="AD11" s="98"/>
      <c r="AE11" s="98"/>
      <c r="AF11" s="98"/>
    </row>
    <row r="12" spans="1:32" s="91" customFormat="1" ht="27.95" hidden="1" customHeight="1" x14ac:dyDescent="0.3">
      <c r="B12" s="92"/>
      <c r="C12" s="93"/>
      <c r="D12" s="81"/>
      <c r="E12" s="81"/>
      <c r="F12" s="81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94"/>
      <c r="W12" s="94"/>
      <c r="X12" s="95"/>
      <c r="Y12" s="96"/>
      <c r="Z12" s="97"/>
      <c r="AA12" s="98"/>
      <c r="AB12" s="70"/>
      <c r="AC12" s="98"/>
      <c r="AD12" s="98"/>
      <c r="AE12" s="98"/>
      <c r="AF12" s="98"/>
    </row>
    <row r="13" spans="1:32" s="91" customFormat="1" ht="27.95" hidden="1" customHeight="1" x14ac:dyDescent="0.3">
      <c r="B13" s="92"/>
      <c r="C13" s="93"/>
      <c r="D13" s="81"/>
      <c r="E13" s="81"/>
      <c r="F13" s="81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94"/>
      <c r="W13" s="94"/>
      <c r="X13" s="95"/>
      <c r="Y13" s="96"/>
      <c r="Z13" s="97"/>
      <c r="AA13" s="98"/>
      <c r="AB13" s="70"/>
      <c r="AC13" s="98"/>
      <c r="AD13" s="98"/>
      <c r="AE13" s="98"/>
      <c r="AF13" s="98"/>
    </row>
    <row r="14" spans="1:32" s="91" customFormat="1" ht="27.95" hidden="1" customHeight="1" x14ac:dyDescent="0.3">
      <c r="B14" s="92"/>
      <c r="C14" s="93"/>
      <c r="D14" s="81"/>
      <c r="E14" s="81"/>
      <c r="F14" s="81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1"/>
      <c r="U14" s="81"/>
      <c r="V14" s="94"/>
      <c r="W14" s="94"/>
      <c r="X14" s="95"/>
      <c r="Y14" s="96"/>
      <c r="Z14" s="97"/>
      <c r="AA14" s="98"/>
      <c r="AB14" s="70"/>
      <c r="AC14" s="98"/>
      <c r="AD14" s="98"/>
      <c r="AE14" s="98"/>
      <c r="AF14" s="98"/>
    </row>
    <row r="15" spans="1:32" ht="27.95" customHeight="1" x14ac:dyDescent="0.25">
      <c r="B15" s="99" t="s">
        <v>152</v>
      </c>
      <c r="C15" s="10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1"/>
      <c r="T15" s="82"/>
      <c r="U15" s="81"/>
      <c r="V15" s="89"/>
      <c r="W15" s="89"/>
      <c r="X15" s="101"/>
      <c r="Y15" s="68"/>
      <c r="Z15" s="48"/>
      <c r="AC15" s="48">
        <f>SUM(AC6:AC10)</f>
        <v>32.299999999999997</v>
      </c>
      <c r="AD15" s="48">
        <f>SUM(AD6:AD10)</f>
        <v>25</v>
      </c>
      <c r="AE15" s="48">
        <f>SUM(AE6:AE10)</f>
        <v>106.5</v>
      </c>
      <c r="AF15" s="48">
        <f>AC15*4+AD15*9+AE15*4</f>
        <v>780.2</v>
      </c>
    </row>
    <row r="16" spans="1:32" ht="27.95" customHeight="1" x14ac:dyDescent="0.3">
      <c r="A16" s="102"/>
      <c r="B16" s="103"/>
      <c r="C16" s="104"/>
      <c r="D16" s="105"/>
      <c r="E16" s="106"/>
      <c r="F16" s="106"/>
      <c r="G16" s="107"/>
      <c r="H16" s="106"/>
      <c r="I16" s="107"/>
      <c r="J16" s="106"/>
      <c r="K16" s="107"/>
      <c r="L16" s="106"/>
      <c r="M16" s="106"/>
      <c r="N16" s="106"/>
      <c r="O16" s="107"/>
      <c r="P16" s="106"/>
      <c r="Q16" s="105"/>
      <c r="R16" s="106"/>
      <c r="S16" s="106"/>
      <c r="T16" s="105"/>
      <c r="U16" s="107"/>
      <c r="V16" s="80"/>
      <c r="W16" s="80"/>
      <c r="X16" s="90"/>
      <c r="Y16" s="68"/>
      <c r="Z16" s="61"/>
      <c r="AC16" s="108">
        <f>AC15*4/AF15</f>
        <v>0.16559856447064852</v>
      </c>
      <c r="AD16" s="108">
        <f>AD15*9/AF15</f>
        <v>0.28838759292489102</v>
      </c>
      <c r="AE16" s="108">
        <f>AE15*4/AF15</f>
        <v>0.5460138426044604</v>
      </c>
    </row>
    <row r="17" spans="1:32" s="71" customFormat="1" ht="65.099999999999994" customHeight="1" x14ac:dyDescent="0.3">
      <c r="B17" s="72">
        <v>5</v>
      </c>
      <c r="C17" s="183"/>
      <c r="D17" s="73" t="s">
        <v>25</v>
      </c>
      <c r="E17" s="74" t="s">
        <v>108</v>
      </c>
      <c r="F17" s="73" t="s">
        <v>29</v>
      </c>
      <c r="G17" s="74" t="s">
        <v>108</v>
      </c>
      <c r="H17" s="73" t="s">
        <v>34</v>
      </c>
      <c r="I17" s="74" t="s">
        <v>108</v>
      </c>
      <c r="J17" s="73" t="s">
        <v>37</v>
      </c>
      <c r="K17" s="74" t="s">
        <v>108</v>
      </c>
      <c r="L17" s="73" t="s">
        <v>244</v>
      </c>
      <c r="M17" s="74" t="s">
        <v>108</v>
      </c>
      <c r="N17" s="73" t="s">
        <v>43</v>
      </c>
      <c r="O17" s="74" t="s">
        <v>108</v>
      </c>
      <c r="P17" s="73"/>
      <c r="Q17" s="73"/>
      <c r="R17" s="74" t="s">
        <v>108</v>
      </c>
      <c r="S17" s="73"/>
      <c r="T17" s="73"/>
      <c r="U17" s="74" t="s">
        <v>108</v>
      </c>
      <c r="V17" s="75" t="s">
        <v>113</v>
      </c>
      <c r="W17" s="75">
        <f>AE27</f>
        <v>105</v>
      </c>
      <c r="X17" s="76" t="s">
        <v>114</v>
      </c>
      <c r="Y17" s="68">
        <f>AB18</f>
        <v>6.5</v>
      </c>
      <c r="Z17" s="48"/>
      <c r="AA17" s="48"/>
      <c r="AB17" s="50"/>
      <c r="AC17" s="48" t="s">
        <v>204</v>
      </c>
      <c r="AD17" s="48" t="s">
        <v>245</v>
      </c>
      <c r="AE17" s="48" t="s">
        <v>117</v>
      </c>
      <c r="AF17" s="48" t="s">
        <v>246</v>
      </c>
    </row>
    <row r="18" spans="1:32" ht="27.95" customHeight="1" x14ac:dyDescent="0.3">
      <c r="B18" s="78" t="s">
        <v>119</v>
      </c>
      <c r="C18" s="184"/>
      <c r="D18" s="79" t="s">
        <v>120</v>
      </c>
      <c r="E18" s="79">
        <v>90</v>
      </c>
      <c r="F18" s="79" t="s">
        <v>164</v>
      </c>
      <c r="G18" s="79">
        <v>56</v>
      </c>
      <c r="H18" s="79" t="s">
        <v>247</v>
      </c>
      <c r="I18" s="79">
        <v>39</v>
      </c>
      <c r="J18" s="79" t="s">
        <v>248</v>
      </c>
      <c r="K18" s="79">
        <v>4</v>
      </c>
      <c r="L18" s="79" t="s">
        <v>249</v>
      </c>
      <c r="M18" s="79">
        <v>100</v>
      </c>
      <c r="N18" s="79" t="s">
        <v>250</v>
      </c>
      <c r="O18" s="79">
        <v>25</v>
      </c>
      <c r="P18" s="79"/>
      <c r="Q18" s="79"/>
      <c r="R18" s="79"/>
      <c r="S18" s="79"/>
      <c r="T18" s="79"/>
      <c r="U18" s="79"/>
      <c r="V18" s="75" t="s">
        <v>126</v>
      </c>
      <c r="W18" s="80">
        <f>AD27</f>
        <v>25</v>
      </c>
      <c r="X18" s="76" t="s">
        <v>127</v>
      </c>
      <c r="Y18" s="68">
        <f>AB19</f>
        <v>2.5</v>
      </c>
      <c r="Z18" s="61"/>
      <c r="AA18" s="70" t="s">
        <v>128</v>
      </c>
      <c r="AB18" s="50">
        <v>6.5</v>
      </c>
      <c r="AC18" s="50">
        <f>AB18*2</f>
        <v>13</v>
      </c>
      <c r="AD18" s="50"/>
      <c r="AE18" s="50">
        <f>AB18*15</f>
        <v>97.5</v>
      </c>
      <c r="AF18" s="50">
        <f>AC18*4+AE18*4</f>
        <v>442</v>
      </c>
    </row>
    <row r="19" spans="1:32" ht="27.95" customHeight="1" x14ac:dyDescent="0.3">
      <c r="B19" s="78">
        <v>10</v>
      </c>
      <c r="C19" s="184"/>
      <c r="D19" s="81" t="s">
        <v>251</v>
      </c>
      <c r="E19" s="81">
        <v>30</v>
      </c>
      <c r="F19" s="81" t="s">
        <v>129</v>
      </c>
      <c r="G19" s="81">
        <v>2</v>
      </c>
      <c r="H19" s="81" t="s">
        <v>211</v>
      </c>
      <c r="I19" s="81">
        <v>3</v>
      </c>
      <c r="J19" s="81" t="s">
        <v>16</v>
      </c>
      <c r="K19" s="83">
        <v>20</v>
      </c>
      <c r="L19" s="84" t="s">
        <v>131</v>
      </c>
      <c r="M19" s="83" t="s">
        <v>132</v>
      </c>
      <c r="N19" s="81" t="s">
        <v>164</v>
      </c>
      <c r="O19" s="81">
        <v>4</v>
      </c>
      <c r="P19" s="81"/>
      <c r="Q19" s="81"/>
      <c r="R19" s="83"/>
      <c r="S19" s="81"/>
      <c r="T19" s="85"/>
      <c r="U19" s="81"/>
      <c r="V19" s="75" t="s">
        <v>134</v>
      </c>
      <c r="W19" s="80">
        <f>AC27</f>
        <v>32</v>
      </c>
      <c r="X19" s="68" t="s">
        <v>135</v>
      </c>
      <c r="Y19" s="68">
        <f>AB20</f>
        <v>1.5</v>
      </c>
      <c r="Z19" s="48"/>
      <c r="AA19" s="86" t="s">
        <v>235</v>
      </c>
      <c r="AB19" s="50">
        <v>2.5</v>
      </c>
      <c r="AC19" s="87">
        <f>AB19*7</f>
        <v>17.5</v>
      </c>
      <c r="AD19" s="50">
        <f>AB19*5</f>
        <v>12.5</v>
      </c>
      <c r="AE19" s="50" t="s">
        <v>144</v>
      </c>
      <c r="AF19" s="88">
        <f>AC19*4+AD19*9</f>
        <v>182.5</v>
      </c>
    </row>
    <row r="20" spans="1:32" ht="27.95" customHeight="1" x14ac:dyDescent="0.3">
      <c r="B20" s="78" t="s">
        <v>138</v>
      </c>
      <c r="C20" s="184"/>
      <c r="D20" s="81"/>
      <c r="E20" s="81"/>
      <c r="F20" s="81" t="s">
        <v>171</v>
      </c>
      <c r="G20" s="83" t="s">
        <v>221</v>
      </c>
      <c r="H20" s="81" t="s">
        <v>252</v>
      </c>
      <c r="I20" s="81" t="s">
        <v>221</v>
      </c>
      <c r="J20" s="81" t="s">
        <v>164</v>
      </c>
      <c r="K20" s="83">
        <v>4</v>
      </c>
      <c r="L20" s="81"/>
      <c r="M20" s="83"/>
      <c r="N20" s="81"/>
      <c r="O20" s="83"/>
      <c r="P20" s="81"/>
      <c r="Q20" s="81"/>
      <c r="R20" s="83"/>
      <c r="S20" s="81"/>
      <c r="T20" s="81"/>
      <c r="U20" s="83"/>
      <c r="V20" s="89" t="s">
        <v>141</v>
      </c>
      <c r="W20" s="80">
        <f>AF27</f>
        <v>773</v>
      </c>
      <c r="X20" s="76" t="s">
        <v>142</v>
      </c>
      <c r="Y20" s="68">
        <f>AB21</f>
        <v>2.5</v>
      </c>
      <c r="Z20" s="61"/>
      <c r="AA20" s="48" t="s">
        <v>143</v>
      </c>
      <c r="AB20" s="50">
        <v>1.5</v>
      </c>
      <c r="AC20" s="50">
        <f>AB20*1</f>
        <v>1.5</v>
      </c>
      <c r="AD20" s="50" t="s">
        <v>213</v>
      </c>
      <c r="AE20" s="50">
        <f>AB20*5</f>
        <v>7.5</v>
      </c>
      <c r="AF20" s="50">
        <f>AC20*4+AE20*4</f>
        <v>36</v>
      </c>
    </row>
    <row r="21" spans="1:32" ht="27.95" customHeight="1" x14ac:dyDescent="0.25">
      <c r="B21" s="186" t="s">
        <v>168</v>
      </c>
      <c r="C21" s="184"/>
      <c r="D21" s="81"/>
      <c r="E21" s="81"/>
      <c r="F21" s="81"/>
      <c r="G21" s="83"/>
      <c r="H21" s="81"/>
      <c r="I21" s="81"/>
      <c r="J21" s="81" t="s">
        <v>129</v>
      </c>
      <c r="K21" s="81">
        <v>5</v>
      </c>
      <c r="L21" s="84"/>
      <c r="M21" s="84"/>
      <c r="N21" s="81"/>
      <c r="O21" s="83"/>
      <c r="P21" s="84"/>
      <c r="Q21" s="82"/>
      <c r="R21" s="84"/>
      <c r="S21" s="81"/>
      <c r="T21" s="81"/>
      <c r="U21" s="83"/>
      <c r="V21" s="89"/>
      <c r="W21" s="75"/>
      <c r="X21" s="68" t="s">
        <v>148</v>
      </c>
      <c r="Y21" s="68">
        <f>AB22</f>
        <v>0</v>
      </c>
      <c r="Z21" s="48"/>
      <c r="AA21" s="48" t="s">
        <v>185</v>
      </c>
      <c r="AB21" s="50">
        <v>2.5</v>
      </c>
      <c r="AC21" s="50"/>
      <c r="AD21" s="50">
        <f>AB21*5</f>
        <v>12.5</v>
      </c>
      <c r="AE21" s="50" t="s">
        <v>144</v>
      </c>
      <c r="AF21" s="50">
        <f>AD21*9</f>
        <v>112.5</v>
      </c>
    </row>
    <row r="22" spans="1:32" ht="27.95" customHeight="1" x14ac:dyDescent="0.3">
      <c r="B22" s="186"/>
      <c r="C22" s="185"/>
      <c r="D22" s="81"/>
      <c r="E22" s="81"/>
      <c r="F22" s="81"/>
      <c r="G22" s="83"/>
      <c r="H22" s="81"/>
      <c r="I22" s="81"/>
      <c r="J22" s="84" t="s">
        <v>130</v>
      </c>
      <c r="K22" s="81">
        <v>0.5</v>
      </c>
      <c r="L22" s="81"/>
      <c r="M22" s="81"/>
      <c r="N22" s="81"/>
      <c r="O22" s="81"/>
      <c r="P22" s="81"/>
      <c r="Q22" s="82"/>
      <c r="R22" s="81"/>
      <c r="S22" s="81"/>
      <c r="T22" s="81"/>
      <c r="U22" s="81"/>
      <c r="V22" s="80"/>
      <c r="W22" s="80"/>
      <c r="X22" s="90"/>
      <c r="Y22" s="68"/>
      <c r="Z22" s="61"/>
      <c r="AA22" s="48" t="s">
        <v>151</v>
      </c>
      <c r="AE22" s="48">
        <f>AB22*15</f>
        <v>0</v>
      </c>
    </row>
    <row r="23" spans="1:32" s="91" customFormat="1" ht="27.95" customHeight="1" x14ac:dyDescent="0.3">
      <c r="B23" s="92"/>
      <c r="C23" s="93"/>
      <c r="D23" s="81"/>
      <c r="E23" s="81"/>
      <c r="F23" s="81"/>
      <c r="G23" s="83"/>
      <c r="H23" s="81"/>
      <c r="I23" s="81"/>
      <c r="J23" s="81" t="s">
        <v>147</v>
      </c>
      <c r="K23" s="81">
        <v>0.5</v>
      </c>
      <c r="L23" s="81"/>
      <c r="M23" s="81"/>
      <c r="N23" s="81"/>
      <c r="O23" s="81"/>
      <c r="P23" s="81"/>
      <c r="Q23" s="82"/>
      <c r="R23" s="81"/>
      <c r="S23" s="81"/>
      <c r="T23" s="81"/>
      <c r="U23" s="81"/>
      <c r="V23" s="94"/>
      <c r="W23" s="94"/>
      <c r="X23" s="95"/>
      <c r="Y23" s="96"/>
      <c r="Z23" s="97"/>
      <c r="AA23" s="98"/>
      <c r="AB23" s="70"/>
      <c r="AC23" s="98"/>
      <c r="AD23" s="98"/>
      <c r="AE23" s="98"/>
      <c r="AF23" s="98"/>
    </row>
    <row r="24" spans="1:32" s="91" customFormat="1" ht="27.95" hidden="1" customHeight="1" x14ac:dyDescent="0.3">
      <c r="B24" s="92"/>
      <c r="C24" s="93"/>
      <c r="D24" s="81"/>
      <c r="E24" s="81"/>
      <c r="F24" s="81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1"/>
      <c r="S24" s="81"/>
      <c r="T24" s="81"/>
      <c r="U24" s="81"/>
      <c r="V24" s="94"/>
      <c r="W24" s="94"/>
      <c r="X24" s="95"/>
      <c r="Y24" s="96"/>
      <c r="Z24" s="97"/>
      <c r="AA24" s="98"/>
      <c r="AB24" s="70"/>
      <c r="AC24" s="98"/>
      <c r="AD24" s="98"/>
      <c r="AE24" s="98"/>
      <c r="AF24" s="98"/>
    </row>
    <row r="25" spans="1:32" s="91" customFormat="1" ht="27.95" hidden="1" customHeight="1" x14ac:dyDescent="0.3">
      <c r="B25" s="92"/>
      <c r="C25" s="93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1"/>
      <c r="S25" s="81"/>
      <c r="T25" s="81"/>
      <c r="U25" s="81"/>
      <c r="V25" s="94"/>
      <c r="W25" s="94"/>
      <c r="X25" s="95"/>
      <c r="Y25" s="96"/>
      <c r="Z25" s="97"/>
      <c r="AA25" s="98"/>
      <c r="AB25" s="70"/>
      <c r="AC25" s="98"/>
      <c r="AD25" s="98"/>
      <c r="AE25" s="98"/>
      <c r="AF25" s="98"/>
    </row>
    <row r="26" spans="1:32" s="91" customFormat="1" ht="27.95" hidden="1" customHeight="1" x14ac:dyDescent="0.3">
      <c r="B26" s="92"/>
      <c r="C26" s="93"/>
      <c r="D26" s="81"/>
      <c r="E26" s="81"/>
      <c r="F26" s="81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1"/>
      <c r="U26" s="81"/>
      <c r="V26" s="94"/>
      <c r="W26" s="94"/>
      <c r="X26" s="95"/>
      <c r="Y26" s="96"/>
      <c r="Z26" s="97"/>
      <c r="AA26" s="98"/>
      <c r="AB26" s="70"/>
      <c r="AC26" s="98"/>
      <c r="AD26" s="98"/>
      <c r="AE26" s="98"/>
      <c r="AF26" s="98"/>
    </row>
    <row r="27" spans="1:32" ht="27.95" customHeight="1" x14ac:dyDescent="0.25">
      <c r="B27" s="99" t="s">
        <v>152</v>
      </c>
      <c r="C27" s="10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2"/>
      <c r="U27" s="81"/>
      <c r="V27" s="89"/>
      <c r="W27" s="89"/>
      <c r="X27" s="101"/>
      <c r="Y27" s="68"/>
      <c r="Z27" s="48"/>
      <c r="AC27" s="48">
        <f>SUM(AC18:AC22)</f>
        <v>32</v>
      </c>
      <c r="AD27" s="48">
        <f>SUM(AD18:AD22)</f>
        <v>25</v>
      </c>
      <c r="AE27" s="48">
        <f>SUM(AE18:AE22)</f>
        <v>105</v>
      </c>
      <c r="AF27" s="48">
        <f>AC27*4+AD27*9+AE27*4</f>
        <v>773</v>
      </c>
    </row>
    <row r="28" spans="1:32" ht="27.95" customHeight="1" x14ac:dyDescent="0.3">
      <c r="A28" s="102"/>
      <c r="B28" s="103"/>
      <c r="C28" s="104"/>
      <c r="D28" s="105"/>
      <c r="E28" s="106"/>
      <c r="F28" s="106"/>
      <c r="G28" s="107"/>
      <c r="H28" s="106"/>
      <c r="I28" s="107"/>
      <c r="J28" s="106"/>
      <c r="K28" s="107"/>
      <c r="L28" s="106"/>
      <c r="M28" s="106"/>
      <c r="N28" s="106"/>
      <c r="O28" s="107"/>
      <c r="P28" s="106"/>
      <c r="Q28" s="105"/>
      <c r="R28" s="106"/>
      <c r="S28" s="106"/>
      <c r="T28" s="105"/>
      <c r="U28" s="107"/>
      <c r="V28" s="80"/>
      <c r="W28" s="80"/>
      <c r="X28" s="90"/>
      <c r="Y28" s="68"/>
      <c r="Z28" s="61"/>
      <c r="AC28" s="108">
        <f>AC27*4/AF27</f>
        <v>0.16558861578266496</v>
      </c>
      <c r="AD28" s="108">
        <f>AD27*9/AF27</f>
        <v>0.29107373868046571</v>
      </c>
      <c r="AE28" s="108">
        <f>AE27*4/AF27</f>
        <v>0.54333764553686936</v>
      </c>
    </row>
    <row r="29" spans="1:32" s="71" customFormat="1" ht="65.099999999999994" customHeight="1" x14ac:dyDescent="0.3">
      <c r="B29" s="72">
        <v>5</v>
      </c>
      <c r="C29" s="183"/>
      <c r="D29" s="73" t="s">
        <v>253</v>
      </c>
      <c r="E29" s="74" t="s">
        <v>108</v>
      </c>
      <c r="F29" s="73" t="s">
        <v>437</v>
      </c>
      <c r="G29" s="74" t="s">
        <v>108</v>
      </c>
      <c r="H29" s="73" t="s">
        <v>254</v>
      </c>
      <c r="I29" s="74" t="s">
        <v>108</v>
      </c>
      <c r="J29" s="73" t="s">
        <v>38</v>
      </c>
      <c r="K29" s="74" t="s">
        <v>108</v>
      </c>
      <c r="L29" s="73" t="s">
        <v>255</v>
      </c>
      <c r="M29" s="74" t="s">
        <v>108</v>
      </c>
      <c r="N29" s="73" t="s">
        <v>44</v>
      </c>
      <c r="O29" s="74" t="s">
        <v>108</v>
      </c>
      <c r="P29" s="73"/>
      <c r="Q29" s="73"/>
      <c r="R29" s="74" t="s">
        <v>108</v>
      </c>
      <c r="S29" s="73"/>
      <c r="T29" s="73"/>
      <c r="U29" s="74" t="s">
        <v>108</v>
      </c>
      <c r="V29" s="75" t="s">
        <v>113</v>
      </c>
      <c r="W29" s="75">
        <f>AE39</f>
        <v>105.5</v>
      </c>
      <c r="X29" s="76" t="s">
        <v>114</v>
      </c>
      <c r="Y29" s="68">
        <f>AB30</f>
        <v>6.5</v>
      </c>
      <c r="Z29" s="48"/>
      <c r="AA29" s="48"/>
      <c r="AB29" s="50"/>
      <c r="AC29" s="48" t="s">
        <v>115</v>
      </c>
      <c r="AD29" s="48" t="s">
        <v>256</v>
      </c>
      <c r="AE29" s="48" t="s">
        <v>190</v>
      </c>
      <c r="AF29" s="48" t="s">
        <v>118</v>
      </c>
    </row>
    <row r="30" spans="1:32" ht="27.95" customHeight="1" x14ac:dyDescent="0.3">
      <c r="B30" s="78" t="s">
        <v>119</v>
      </c>
      <c r="C30" s="184"/>
      <c r="D30" s="79" t="s">
        <v>257</v>
      </c>
      <c r="E30" s="79">
        <v>180</v>
      </c>
      <c r="F30" s="79" t="s">
        <v>258</v>
      </c>
      <c r="G30" s="79">
        <v>80</v>
      </c>
      <c r="H30" s="79" t="s">
        <v>259</v>
      </c>
      <c r="I30" s="79">
        <v>18</v>
      </c>
      <c r="J30" s="79" t="s">
        <v>161</v>
      </c>
      <c r="K30" s="79">
        <v>40</v>
      </c>
      <c r="L30" s="79" t="s">
        <v>260</v>
      </c>
      <c r="M30" s="79">
        <v>100</v>
      </c>
      <c r="N30" s="79" t="s">
        <v>261</v>
      </c>
      <c r="O30" s="79">
        <v>8</v>
      </c>
      <c r="P30" s="79"/>
      <c r="Q30" s="79"/>
      <c r="R30" s="79"/>
      <c r="S30" s="79"/>
      <c r="T30" s="79"/>
      <c r="U30" s="79"/>
      <c r="V30" s="75" t="s">
        <v>126</v>
      </c>
      <c r="W30" s="80">
        <f>AD39</f>
        <v>25</v>
      </c>
      <c r="X30" s="76" t="s">
        <v>127</v>
      </c>
      <c r="Y30" s="68">
        <f>AB31</f>
        <v>2.5</v>
      </c>
      <c r="Z30" s="61"/>
      <c r="AA30" s="70" t="s">
        <v>196</v>
      </c>
      <c r="AB30" s="50">
        <v>6.5</v>
      </c>
      <c r="AC30" s="50">
        <f>AB30*2</f>
        <v>13</v>
      </c>
      <c r="AD30" s="50"/>
      <c r="AE30" s="50">
        <f>AB30*15</f>
        <v>97.5</v>
      </c>
      <c r="AF30" s="50">
        <f>AC30*4+AE30*4</f>
        <v>442</v>
      </c>
    </row>
    <row r="31" spans="1:32" ht="27.95" customHeight="1" x14ac:dyDescent="0.3">
      <c r="B31" s="78">
        <v>11</v>
      </c>
      <c r="C31" s="184"/>
      <c r="D31" s="81" t="s">
        <v>164</v>
      </c>
      <c r="E31" s="81">
        <v>7</v>
      </c>
      <c r="F31" s="81" t="s">
        <v>262</v>
      </c>
      <c r="G31" s="81" t="s">
        <v>132</v>
      </c>
      <c r="H31" s="81" t="s">
        <v>263</v>
      </c>
      <c r="I31" s="81"/>
      <c r="J31" s="81" t="s">
        <v>164</v>
      </c>
      <c r="K31" s="83">
        <v>4</v>
      </c>
      <c r="L31" s="84" t="s">
        <v>131</v>
      </c>
      <c r="M31" s="83" t="s">
        <v>132</v>
      </c>
      <c r="N31" s="81" t="s">
        <v>165</v>
      </c>
      <c r="O31" s="83">
        <v>6</v>
      </c>
      <c r="P31" s="81"/>
      <c r="Q31" s="81"/>
      <c r="R31" s="83"/>
      <c r="S31" s="81"/>
      <c r="T31" s="85"/>
      <c r="U31" s="81"/>
      <c r="V31" s="75" t="s">
        <v>134</v>
      </c>
      <c r="W31" s="80">
        <f>AC39</f>
        <v>32.1</v>
      </c>
      <c r="X31" s="68" t="s">
        <v>135</v>
      </c>
      <c r="Y31" s="68">
        <f>AB32</f>
        <v>1.6</v>
      </c>
      <c r="Z31" s="48"/>
      <c r="AA31" s="86" t="s">
        <v>212</v>
      </c>
      <c r="AB31" s="50">
        <v>2.5</v>
      </c>
      <c r="AC31" s="87">
        <f>AB31*7</f>
        <v>17.5</v>
      </c>
      <c r="AD31" s="50">
        <f>AB31*5</f>
        <v>12.5</v>
      </c>
      <c r="AE31" s="50" t="s">
        <v>213</v>
      </c>
      <c r="AF31" s="88">
        <f>AC31*4+AD31*9</f>
        <v>182.5</v>
      </c>
    </row>
    <row r="32" spans="1:32" ht="27.95" customHeight="1" x14ac:dyDescent="0.3">
      <c r="B32" s="78" t="s">
        <v>138</v>
      </c>
      <c r="C32" s="184"/>
      <c r="D32" s="81" t="s">
        <v>61</v>
      </c>
      <c r="E32" s="81">
        <v>15</v>
      </c>
      <c r="F32" s="81" t="s">
        <v>264</v>
      </c>
      <c r="G32" s="81" t="s">
        <v>132</v>
      </c>
      <c r="H32" s="81"/>
      <c r="I32" s="81"/>
      <c r="J32" s="81" t="s">
        <v>158</v>
      </c>
      <c r="K32" s="83">
        <v>5</v>
      </c>
      <c r="L32" s="81"/>
      <c r="M32" s="83"/>
      <c r="N32" s="81" t="s">
        <v>265</v>
      </c>
      <c r="O32" s="83" t="s">
        <v>221</v>
      </c>
      <c r="P32" s="81"/>
      <c r="Q32" s="81"/>
      <c r="R32" s="83"/>
      <c r="S32" s="81"/>
      <c r="T32" s="81"/>
      <c r="U32" s="83"/>
      <c r="V32" s="89" t="s">
        <v>141</v>
      </c>
      <c r="W32" s="80">
        <f>AF39</f>
        <v>775.4</v>
      </c>
      <c r="X32" s="76" t="s">
        <v>142</v>
      </c>
      <c r="Y32" s="68">
        <f>AB33</f>
        <v>2.5</v>
      </c>
      <c r="Z32" s="61"/>
      <c r="AA32" s="48" t="s">
        <v>216</v>
      </c>
      <c r="AB32" s="50">
        <v>1.6</v>
      </c>
      <c r="AC32" s="50">
        <f>AB32*1</f>
        <v>1.6</v>
      </c>
      <c r="AD32" s="50" t="s">
        <v>213</v>
      </c>
      <c r="AE32" s="50">
        <f>AB32*5</f>
        <v>8</v>
      </c>
      <c r="AF32" s="50">
        <f>AC32*4+AE32*4</f>
        <v>38.4</v>
      </c>
    </row>
    <row r="33" spans="1:32" ht="27.95" customHeight="1" x14ac:dyDescent="0.25">
      <c r="B33" s="186" t="s">
        <v>183</v>
      </c>
      <c r="C33" s="184"/>
      <c r="D33" s="81" t="s">
        <v>130</v>
      </c>
      <c r="E33" s="81">
        <v>0.5</v>
      </c>
      <c r="F33" s="81"/>
      <c r="G33" s="83"/>
      <c r="H33" s="81"/>
      <c r="I33" s="81"/>
      <c r="J33" s="81" t="s">
        <v>130</v>
      </c>
      <c r="K33" s="81">
        <v>5</v>
      </c>
      <c r="L33" s="84"/>
      <c r="M33" s="84"/>
      <c r="N33" s="81"/>
      <c r="O33" s="83"/>
      <c r="P33" s="84"/>
      <c r="Q33" s="82"/>
      <c r="R33" s="84"/>
      <c r="S33" s="81"/>
      <c r="T33" s="81"/>
      <c r="U33" s="83"/>
      <c r="V33" s="89"/>
      <c r="W33" s="75"/>
      <c r="X33" s="68" t="s">
        <v>148</v>
      </c>
      <c r="Y33" s="68">
        <f>AB34</f>
        <v>0</v>
      </c>
      <c r="Z33" s="48"/>
      <c r="AA33" s="48" t="s">
        <v>266</v>
      </c>
      <c r="AB33" s="50">
        <v>2.5</v>
      </c>
      <c r="AC33" s="50"/>
      <c r="AD33" s="50">
        <f>AB33*5</f>
        <v>12.5</v>
      </c>
      <c r="AE33" s="50" t="s">
        <v>213</v>
      </c>
      <c r="AF33" s="50">
        <f>AD33*9</f>
        <v>112.5</v>
      </c>
    </row>
    <row r="34" spans="1:32" ht="27.95" customHeight="1" x14ac:dyDescent="0.3">
      <c r="B34" s="186"/>
      <c r="C34" s="185"/>
      <c r="D34" s="81" t="s">
        <v>147</v>
      </c>
      <c r="E34" s="81">
        <v>0.5</v>
      </c>
      <c r="F34" s="81"/>
      <c r="G34" s="81"/>
      <c r="H34" s="81"/>
      <c r="I34" s="81"/>
      <c r="J34" s="84" t="s">
        <v>267</v>
      </c>
      <c r="K34" s="81">
        <v>2</v>
      </c>
      <c r="L34" s="81"/>
      <c r="M34" s="81"/>
      <c r="N34" s="81"/>
      <c r="O34" s="81"/>
      <c r="P34" s="81"/>
      <c r="Q34" s="82"/>
      <c r="R34" s="81"/>
      <c r="S34" s="81"/>
      <c r="T34" s="81"/>
      <c r="U34" s="81"/>
      <c r="V34" s="80"/>
      <c r="W34" s="80"/>
      <c r="X34" s="90"/>
      <c r="Y34" s="68"/>
      <c r="Z34" s="61"/>
      <c r="AA34" s="48" t="s">
        <v>268</v>
      </c>
      <c r="AE34" s="48">
        <f>AB34*15</f>
        <v>0</v>
      </c>
    </row>
    <row r="35" spans="1:32" s="91" customFormat="1" ht="27.95" customHeight="1" x14ac:dyDescent="0.3">
      <c r="B35" s="92"/>
      <c r="C35" s="93"/>
      <c r="D35" s="81" t="s">
        <v>269</v>
      </c>
      <c r="E35" s="81" t="s">
        <v>221</v>
      </c>
      <c r="F35" s="81"/>
      <c r="G35" s="83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94"/>
      <c r="W35" s="94"/>
      <c r="X35" s="95"/>
      <c r="Y35" s="96"/>
      <c r="Z35" s="97"/>
      <c r="AA35" s="98"/>
      <c r="AB35" s="70"/>
      <c r="AC35" s="98"/>
      <c r="AD35" s="98"/>
      <c r="AE35" s="98"/>
      <c r="AF35" s="98"/>
    </row>
    <row r="36" spans="1:32" s="91" customFormat="1" ht="27.95" hidden="1" customHeight="1" x14ac:dyDescent="0.3">
      <c r="B36" s="92"/>
      <c r="C36" s="93"/>
      <c r="D36" s="81"/>
      <c r="E36" s="81"/>
      <c r="F36" s="81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1"/>
      <c r="S36" s="81"/>
      <c r="T36" s="81"/>
      <c r="U36" s="81"/>
      <c r="V36" s="94"/>
      <c r="W36" s="94"/>
      <c r="X36" s="95"/>
      <c r="Y36" s="96"/>
      <c r="Z36" s="97"/>
      <c r="AA36" s="98"/>
      <c r="AB36" s="70"/>
      <c r="AC36" s="98"/>
      <c r="AD36" s="98"/>
      <c r="AE36" s="98"/>
      <c r="AF36" s="98"/>
    </row>
    <row r="37" spans="1:32" s="91" customFormat="1" ht="27.95" hidden="1" customHeight="1" x14ac:dyDescent="0.3">
      <c r="B37" s="92"/>
      <c r="C37" s="93"/>
      <c r="D37" s="81"/>
      <c r="E37" s="81"/>
      <c r="F37" s="81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4"/>
      <c r="W37" s="94"/>
      <c r="X37" s="95"/>
      <c r="Y37" s="96"/>
      <c r="Z37" s="97"/>
      <c r="AA37" s="98"/>
      <c r="AB37" s="70"/>
      <c r="AC37" s="98"/>
      <c r="AD37" s="98"/>
      <c r="AE37" s="98"/>
      <c r="AF37" s="98"/>
    </row>
    <row r="38" spans="1:32" s="91" customFormat="1" ht="27.95" hidden="1" customHeight="1" x14ac:dyDescent="0.3">
      <c r="B38" s="92"/>
      <c r="C38" s="93"/>
      <c r="D38" s="81"/>
      <c r="E38" s="81"/>
      <c r="F38" s="81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1"/>
      <c r="S38" s="81"/>
      <c r="T38" s="81"/>
      <c r="U38" s="81"/>
      <c r="V38" s="94"/>
      <c r="W38" s="94"/>
      <c r="X38" s="95"/>
      <c r="Y38" s="96"/>
      <c r="Z38" s="97"/>
      <c r="AA38" s="98"/>
      <c r="AB38" s="70"/>
      <c r="AC38" s="98"/>
      <c r="AD38" s="98"/>
      <c r="AE38" s="98"/>
      <c r="AF38" s="98"/>
    </row>
    <row r="39" spans="1:32" ht="27.95" customHeight="1" x14ac:dyDescent="0.25">
      <c r="B39" s="99" t="s">
        <v>152</v>
      </c>
      <c r="C39" s="10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1"/>
      <c r="S39" s="81"/>
      <c r="T39" s="82"/>
      <c r="U39" s="81"/>
      <c r="V39" s="89"/>
      <c r="W39" s="89"/>
      <c r="X39" s="101"/>
      <c r="Y39" s="68"/>
      <c r="Z39" s="48"/>
      <c r="AC39" s="48">
        <f>SUM(AC30:AC34)</f>
        <v>32.1</v>
      </c>
      <c r="AD39" s="48">
        <f>SUM(AD30:AD34)</f>
        <v>25</v>
      </c>
      <c r="AE39" s="48">
        <f>SUM(AE30:AE34)</f>
        <v>105.5</v>
      </c>
      <c r="AF39" s="48">
        <f>AC39*4+AD39*9+AE39*4</f>
        <v>775.4</v>
      </c>
    </row>
    <row r="40" spans="1:32" ht="27.95" customHeight="1" x14ac:dyDescent="0.3">
      <c r="A40" s="102"/>
      <c r="B40" s="103"/>
      <c r="C40" s="104"/>
      <c r="D40" s="105"/>
      <c r="E40" s="106"/>
      <c r="F40" s="106"/>
      <c r="G40" s="107"/>
      <c r="H40" s="106"/>
      <c r="I40" s="107"/>
      <c r="J40" s="106"/>
      <c r="K40" s="107"/>
      <c r="L40" s="106"/>
      <c r="M40" s="106"/>
      <c r="N40" s="106"/>
      <c r="O40" s="107"/>
      <c r="P40" s="106"/>
      <c r="Q40" s="105"/>
      <c r="R40" s="106"/>
      <c r="S40" s="106"/>
      <c r="T40" s="105"/>
      <c r="U40" s="107"/>
      <c r="V40" s="80"/>
      <c r="W40" s="80"/>
      <c r="X40" s="90"/>
      <c r="Y40" s="68"/>
      <c r="Z40" s="61"/>
      <c r="AC40" s="108">
        <f>AC39*4/AF39</f>
        <v>0.1655919525406242</v>
      </c>
      <c r="AD40" s="108">
        <f>AD39*9/AF39</f>
        <v>0.29017281403146766</v>
      </c>
      <c r="AE40" s="108">
        <f>AE39*4/AF39</f>
        <v>0.54423523342790814</v>
      </c>
    </row>
    <row r="41" spans="1:32" s="71" customFormat="1" ht="65.099999999999994" customHeight="1" x14ac:dyDescent="0.3">
      <c r="B41" s="72">
        <v>5</v>
      </c>
      <c r="C41" s="183"/>
      <c r="D41" s="73" t="s">
        <v>27</v>
      </c>
      <c r="E41" s="74" t="s">
        <v>108</v>
      </c>
      <c r="F41" s="73" t="s">
        <v>31</v>
      </c>
      <c r="G41" s="74" t="s">
        <v>108</v>
      </c>
      <c r="H41" s="73" t="s">
        <v>35</v>
      </c>
      <c r="I41" s="74" t="s">
        <v>108</v>
      </c>
      <c r="J41" s="73" t="s">
        <v>39</v>
      </c>
      <c r="K41" s="74" t="s">
        <v>108</v>
      </c>
      <c r="L41" s="73" t="s">
        <v>270</v>
      </c>
      <c r="M41" s="74" t="s">
        <v>108</v>
      </c>
      <c r="N41" s="73" t="s">
        <v>45</v>
      </c>
      <c r="O41" s="74" t="s">
        <v>108</v>
      </c>
      <c r="P41" s="73"/>
      <c r="Q41" s="73"/>
      <c r="R41" s="74" t="s">
        <v>108</v>
      </c>
      <c r="S41" s="73"/>
      <c r="T41" s="73"/>
      <c r="U41" s="74" t="s">
        <v>108</v>
      </c>
      <c r="V41" s="75" t="s">
        <v>113</v>
      </c>
      <c r="W41" s="75">
        <f>AE51</f>
        <v>106</v>
      </c>
      <c r="X41" s="76" t="s">
        <v>114</v>
      </c>
      <c r="Y41" s="68">
        <f>AB42</f>
        <v>6.5</v>
      </c>
      <c r="Z41" s="48"/>
      <c r="AA41" s="48"/>
      <c r="AB41" s="50"/>
      <c r="AC41" s="48" t="s">
        <v>271</v>
      </c>
      <c r="AD41" s="48" t="s">
        <v>245</v>
      </c>
      <c r="AE41" s="48" t="s">
        <v>272</v>
      </c>
      <c r="AF41" s="48" t="s">
        <v>206</v>
      </c>
    </row>
    <row r="42" spans="1:32" ht="27.95" customHeight="1" x14ac:dyDescent="0.3">
      <c r="B42" s="78" t="s">
        <v>119</v>
      </c>
      <c r="C42" s="184"/>
      <c r="D42" s="79" t="s">
        <v>120</v>
      </c>
      <c r="E42" s="79">
        <v>90</v>
      </c>
      <c r="F42" s="79" t="s">
        <v>164</v>
      </c>
      <c r="G42" s="79">
        <v>56</v>
      </c>
      <c r="H42" s="79" t="s">
        <v>273</v>
      </c>
      <c r="I42" s="79">
        <v>42</v>
      </c>
      <c r="J42" s="79" t="s">
        <v>274</v>
      </c>
      <c r="K42" s="79">
        <v>25</v>
      </c>
      <c r="L42" s="79" t="s">
        <v>275</v>
      </c>
      <c r="M42" s="79">
        <v>100</v>
      </c>
      <c r="N42" s="79" t="s">
        <v>276</v>
      </c>
      <c r="O42" s="79">
        <v>15</v>
      </c>
      <c r="P42" s="79"/>
      <c r="Q42" s="79"/>
      <c r="R42" s="79"/>
      <c r="S42" s="79"/>
      <c r="T42" s="79"/>
      <c r="U42" s="79"/>
      <c r="V42" s="75" t="s">
        <v>126</v>
      </c>
      <c r="W42" s="80">
        <f>AD51</f>
        <v>25.5</v>
      </c>
      <c r="X42" s="76" t="s">
        <v>127</v>
      </c>
      <c r="Y42" s="68">
        <f>AB43</f>
        <v>2.6</v>
      </c>
      <c r="Z42" s="61"/>
      <c r="AA42" s="70" t="s">
        <v>277</v>
      </c>
      <c r="AB42" s="50">
        <v>6.5</v>
      </c>
      <c r="AC42" s="50">
        <f>AB42*2</f>
        <v>13</v>
      </c>
      <c r="AD42" s="50"/>
      <c r="AE42" s="50">
        <f>AB42*15</f>
        <v>97.5</v>
      </c>
      <c r="AF42" s="50">
        <f>AC42*4+AE42*4</f>
        <v>442</v>
      </c>
    </row>
    <row r="43" spans="1:32" ht="27.95" customHeight="1" x14ac:dyDescent="0.3">
      <c r="B43" s="78">
        <v>12</v>
      </c>
      <c r="C43" s="184"/>
      <c r="D43" s="81" t="s">
        <v>278</v>
      </c>
      <c r="E43" s="81">
        <v>30</v>
      </c>
      <c r="F43" s="81" t="s">
        <v>129</v>
      </c>
      <c r="G43" s="81">
        <v>30</v>
      </c>
      <c r="H43" s="81" t="s">
        <v>164</v>
      </c>
      <c r="I43" s="81">
        <v>4</v>
      </c>
      <c r="J43" s="81" t="s">
        <v>279</v>
      </c>
      <c r="K43" s="83">
        <v>7</v>
      </c>
      <c r="L43" s="84" t="s">
        <v>280</v>
      </c>
      <c r="M43" s="83">
        <v>1</v>
      </c>
      <c r="N43" s="81" t="s">
        <v>269</v>
      </c>
      <c r="O43" s="81" t="s">
        <v>132</v>
      </c>
      <c r="P43" s="81"/>
      <c r="Q43" s="81"/>
      <c r="R43" s="83"/>
      <c r="S43" s="81"/>
      <c r="T43" s="85"/>
      <c r="U43" s="81"/>
      <c r="V43" s="75" t="s">
        <v>134</v>
      </c>
      <c r="W43" s="80">
        <f>AC51</f>
        <v>32.9</v>
      </c>
      <c r="X43" s="68" t="s">
        <v>135</v>
      </c>
      <c r="Y43" s="68">
        <f>AB44</f>
        <v>1.7</v>
      </c>
      <c r="Z43" s="48"/>
      <c r="AA43" s="86" t="s">
        <v>235</v>
      </c>
      <c r="AB43" s="50">
        <v>2.6</v>
      </c>
      <c r="AC43" s="87">
        <f>AB43*7</f>
        <v>18.2</v>
      </c>
      <c r="AD43" s="50">
        <f>AB43*5</f>
        <v>13</v>
      </c>
      <c r="AE43" s="50" t="s">
        <v>213</v>
      </c>
      <c r="AF43" s="88">
        <f>AC43*4+AD43*9</f>
        <v>189.8</v>
      </c>
    </row>
    <row r="44" spans="1:32" ht="27.95" customHeight="1" x14ac:dyDescent="0.3">
      <c r="B44" s="78" t="s">
        <v>138</v>
      </c>
      <c r="C44" s="184"/>
      <c r="D44" s="81"/>
      <c r="E44" s="81"/>
      <c r="F44" s="81" t="s">
        <v>130</v>
      </c>
      <c r="G44" s="83">
        <v>1</v>
      </c>
      <c r="H44" s="81" t="s">
        <v>130</v>
      </c>
      <c r="I44" s="81">
        <v>0.5</v>
      </c>
      <c r="J44" s="81" t="s">
        <v>130</v>
      </c>
      <c r="K44" s="83">
        <v>2</v>
      </c>
      <c r="L44" s="81" t="s">
        <v>131</v>
      </c>
      <c r="M44" s="83" t="s">
        <v>132</v>
      </c>
      <c r="N44" s="81" t="s">
        <v>281</v>
      </c>
      <c r="O44" s="83" t="s">
        <v>132</v>
      </c>
      <c r="P44" s="81"/>
      <c r="Q44" s="81"/>
      <c r="R44" s="83"/>
      <c r="S44" s="81"/>
      <c r="T44" s="81"/>
      <c r="U44" s="83"/>
      <c r="V44" s="89" t="s">
        <v>141</v>
      </c>
      <c r="W44" s="80">
        <f>AF51</f>
        <v>785.1</v>
      </c>
      <c r="X44" s="76" t="s">
        <v>142</v>
      </c>
      <c r="Y44" s="68">
        <f>AB45</f>
        <v>2.5</v>
      </c>
      <c r="Z44" s="61"/>
      <c r="AA44" s="48" t="s">
        <v>282</v>
      </c>
      <c r="AB44" s="50">
        <v>1.7</v>
      </c>
      <c r="AC44" s="50">
        <f>AB44*1</f>
        <v>1.7</v>
      </c>
      <c r="AD44" s="50" t="s">
        <v>217</v>
      </c>
      <c r="AE44" s="50">
        <f>AB44*5</f>
        <v>8.5</v>
      </c>
      <c r="AF44" s="50">
        <f>AC44*4+AE44*4</f>
        <v>40.799999999999997</v>
      </c>
    </row>
    <row r="45" spans="1:32" ht="27.95" customHeight="1" x14ac:dyDescent="0.25">
      <c r="B45" s="186" t="s">
        <v>202</v>
      </c>
      <c r="C45" s="184"/>
      <c r="D45" s="81"/>
      <c r="E45" s="81"/>
      <c r="F45" s="81" t="s">
        <v>240</v>
      </c>
      <c r="G45" s="83" t="s">
        <v>221</v>
      </c>
      <c r="H45" s="81" t="s">
        <v>167</v>
      </c>
      <c r="I45" s="81">
        <v>0.5</v>
      </c>
      <c r="J45" s="81" t="s">
        <v>283</v>
      </c>
      <c r="K45" s="81">
        <v>15</v>
      </c>
      <c r="L45" s="84"/>
      <c r="M45" s="84"/>
      <c r="N45" s="81"/>
      <c r="O45" s="83"/>
      <c r="P45" s="84"/>
      <c r="Q45" s="82"/>
      <c r="R45" s="84"/>
      <c r="S45" s="81"/>
      <c r="T45" s="81"/>
      <c r="U45" s="83"/>
      <c r="V45" s="89"/>
      <c r="W45" s="75"/>
      <c r="X45" s="68" t="s">
        <v>148</v>
      </c>
      <c r="Y45" s="68">
        <f>AB46</f>
        <v>0</v>
      </c>
      <c r="Z45" s="48"/>
      <c r="AA45" s="48" t="s">
        <v>266</v>
      </c>
      <c r="AB45" s="50">
        <v>2.5</v>
      </c>
      <c r="AC45" s="50"/>
      <c r="AD45" s="50">
        <f>AB45*5</f>
        <v>12.5</v>
      </c>
      <c r="AE45" s="50" t="s">
        <v>213</v>
      </c>
      <c r="AF45" s="50">
        <f>AD45*9</f>
        <v>112.5</v>
      </c>
    </row>
    <row r="46" spans="1:32" ht="27.95" customHeight="1" x14ac:dyDescent="0.3">
      <c r="B46" s="186"/>
      <c r="C46" s="185"/>
      <c r="D46" s="81"/>
      <c r="E46" s="81"/>
      <c r="F46" s="81"/>
      <c r="G46" s="83"/>
      <c r="H46" s="81" t="s">
        <v>284</v>
      </c>
      <c r="I46" s="81">
        <v>0.5</v>
      </c>
      <c r="J46" s="84"/>
      <c r="K46" s="81"/>
      <c r="L46" s="81"/>
      <c r="M46" s="81"/>
      <c r="N46" s="81"/>
      <c r="O46" s="81"/>
      <c r="P46" s="81"/>
      <c r="Q46" s="82"/>
      <c r="R46" s="81"/>
      <c r="S46" s="81"/>
      <c r="T46" s="81"/>
      <c r="U46" s="81"/>
      <c r="V46" s="80"/>
      <c r="W46" s="80"/>
      <c r="X46" s="90"/>
      <c r="Y46" s="68"/>
      <c r="Z46" s="61"/>
      <c r="AA46" s="48" t="s">
        <v>268</v>
      </c>
      <c r="AE46" s="48">
        <f>AB46*15</f>
        <v>0</v>
      </c>
    </row>
    <row r="47" spans="1:32" s="91" customFormat="1" ht="27.95" customHeight="1" x14ac:dyDescent="0.3">
      <c r="B47" s="92"/>
      <c r="C47" s="93"/>
      <c r="D47" s="81"/>
      <c r="E47" s="81"/>
      <c r="F47" s="81"/>
      <c r="G47" s="83"/>
      <c r="H47" s="81" t="s">
        <v>285</v>
      </c>
      <c r="I47" s="81" t="s">
        <v>132</v>
      </c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1"/>
      <c r="U47" s="81"/>
      <c r="V47" s="94"/>
      <c r="W47" s="94"/>
      <c r="X47" s="95"/>
      <c r="Y47" s="96"/>
      <c r="Z47" s="97"/>
      <c r="AA47" s="98"/>
      <c r="AB47" s="70"/>
      <c r="AC47" s="98"/>
      <c r="AD47" s="98"/>
      <c r="AE47" s="98"/>
      <c r="AF47" s="98"/>
    </row>
    <row r="48" spans="1:32" s="91" customFormat="1" ht="27.95" hidden="1" customHeight="1" x14ac:dyDescent="0.3">
      <c r="B48" s="92"/>
      <c r="C48" s="93"/>
      <c r="D48" s="81"/>
      <c r="E48" s="81"/>
      <c r="F48" s="81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1"/>
      <c r="U48" s="81"/>
      <c r="V48" s="94"/>
      <c r="W48" s="94"/>
      <c r="X48" s="95"/>
      <c r="Y48" s="96"/>
      <c r="Z48" s="97"/>
      <c r="AA48" s="98"/>
      <c r="AB48" s="70"/>
      <c r="AC48" s="98"/>
      <c r="AD48" s="98"/>
      <c r="AE48" s="98"/>
      <c r="AF48" s="98"/>
    </row>
    <row r="49" spans="1:32" s="91" customFormat="1" ht="27.95" hidden="1" customHeight="1" x14ac:dyDescent="0.3">
      <c r="B49" s="92"/>
      <c r="C49" s="93"/>
      <c r="D49" s="81"/>
      <c r="E49" s="81"/>
      <c r="F49" s="81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1"/>
      <c r="U49" s="81"/>
      <c r="V49" s="94"/>
      <c r="W49" s="94"/>
      <c r="X49" s="95"/>
      <c r="Y49" s="96"/>
      <c r="Z49" s="97"/>
      <c r="AA49" s="98"/>
      <c r="AB49" s="70"/>
      <c r="AC49" s="98"/>
      <c r="AD49" s="98"/>
      <c r="AE49" s="98"/>
      <c r="AF49" s="98"/>
    </row>
    <row r="50" spans="1:32" s="91" customFormat="1" ht="27.95" hidden="1" customHeight="1" x14ac:dyDescent="0.3">
      <c r="B50" s="92"/>
      <c r="C50" s="93"/>
      <c r="D50" s="81"/>
      <c r="E50" s="81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81"/>
      <c r="S50" s="81"/>
      <c r="T50" s="81"/>
      <c r="U50" s="81"/>
      <c r="V50" s="94"/>
      <c r="W50" s="94"/>
      <c r="X50" s="95"/>
      <c r="Y50" s="96"/>
      <c r="Z50" s="97"/>
      <c r="AA50" s="98"/>
      <c r="AB50" s="70"/>
      <c r="AC50" s="98"/>
      <c r="AD50" s="98"/>
      <c r="AE50" s="98"/>
      <c r="AF50" s="98"/>
    </row>
    <row r="51" spans="1:32" ht="27.95" customHeight="1" x14ac:dyDescent="0.25">
      <c r="B51" s="99" t="s">
        <v>152</v>
      </c>
      <c r="C51" s="10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1"/>
      <c r="S51" s="81"/>
      <c r="T51" s="82"/>
      <c r="U51" s="81"/>
      <c r="V51" s="89"/>
      <c r="W51" s="89"/>
      <c r="X51" s="101"/>
      <c r="Y51" s="68"/>
      <c r="Z51" s="48"/>
      <c r="AC51" s="48">
        <f>SUM(AC42:AC46)</f>
        <v>32.9</v>
      </c>
      <c r="AD51" s="48">
        <f>SUM(AD42:AD46)</f>
        <v>25.5</v>
      </c>
      <c r="AE51" s="48">
        <f>SUM(AE42:AE46)</f>
        <v>106</v>
      </c>
      <c r="AF51" s="48">
        <f>AC51*4+AD51*9+AE51*4</f>
        <v>785.1</v>
      </c>
    </row>
    <row r="52" spans="1:32" ht="27.95" customHeight="1" x14ac:dyDescent="0.3">
      <c r="A52" s="102"/>
      <c r="B52" s="103"/>
      <c r="C52" s="104"/>
      <c r="D52" s="105"/>
      <c r="E52" s="106"/>
      <c r="F52" s="106"/>
      <c r="G52" s="107"/>
      <c r="H52" s="106"/>
      <c r="I52" s="107"/>
      <c r="J52" s="106"/>
      <c r="K52" s="107"/>
      <c r="L52" s="106"/>
      <c r="M52" s="106"/>
      <c r="N52" s="106"/>
      <c r="O52" s="107"/>
      <c r="P52" s="106"/>
      <c r="Q52" s="105"/>
      <c r="R52" s="106"/>
      <c r="S52" s="106"/>
      <c r="T52" s="105"/>
      <c r="U52" s="107"/>
      <c r="V52" s="80"/>
      <c r="W52" s="80"/>
      <c r="X52" s="90"/>
      <c r="Y52" s="68"/>
      <c r="Z52" s="61"/>
      <c r="AC52" s="108">
        <f>AC51*4/AF51</f>
        <v>0.1676219589861164</v>
      </c>
      <c r="AD52" s="108">
        <f>AD51*9/AF51</f>
        <v>0.29231944975162399</v>
      </c>
      <c r="AE52" s="108">
        <f>AE51*4/AF51</f>
        <v>0.54005859126225952</v>
      </c>
    </row>
    <row r="53" spans="1:32" s="71" customFormat="1" ht="65.099999999999994" customHeight="1" x14ac:dyDescent="0.3">
      <c r="B53" s="72">
        <v>5</v>
      </c>
      <c r="C53" s="183"/>
      <c r="D53" s="73" t="s">
        <v>1</v>
      </c>
      <c r="E53" s="74" t="s">
        <v>108</v>
      </c>
      <c r="F53" s="73" t="s">
        <v>32</v>
      </c>
      <c r="G53" s="74" t="s">
        <v>108</v>
      </c>
      <c r="H53" s="73" t="s">
        <v>36</v>
      </c>
      <c r="I53" s="74" t="s">
        <v>108</v>
      </c>
      <c r="J53" s="73" t="s">
        <v>40</v>
      </c>
      <c r="K53" s="74" t="s">
        <v>108</v>
      </c>
      <c r="L53" s="73" t="s">
        <v>286</v>
      </c>
      <c r="M53" s="74" t="s">
        <v>108</v>
      </c>
      <c r="N53" s="73" t="s">
        <v>46</v>
      </c>
      <c r="O53" s="74" t="s">
        <v>108</v>
      </c>
      <c r="P53" s="73"/>
      <c r="Q53" s="73"/>
      <c r="R53" s="74" t="s">
        <v>108</v>
      </c>
      <c r="S53" s="73"/>
      <c r="T53" s="73"/>
      <c r="U53" s="74" t="s">
        <v>108</v>
      </c>
      <c r="V53" s="75" t="s">
        <v>113</v>
      </c>
      <c r="W53" s="75">
        <f>AE63</f>
        <v>105</v>
      </c>
      <c r="X53" s="76" t="s">
        <v>114</v>
      </c>
      <c r="Y53" s="68">
        <f>AB54</f>
        <v>6.5</v>
      </c>
      <c r="Z53" s="48"/>
      <c r="AA53" s="48"/>
      <c r="AB53" s="50"/>
      <c r="AC53" s="48" t="s">
        <v>204</v>
      </c>
      <c r="AD53" s="48" t="s">
        <v>205</v>
      </c>
      <c r="AE53" s="48" t="s">
        <v>272</v>
      </c>
      <c r="AF53" s="48" t="s">
        <v>206</v>
      </c>
    </row>
    <row r="54" spans="1:32" ht="27.95" customHeight="1" x14ac:dyDescent="0.3">
      <c r="B54" s="78" t="s">
        <v>119</v>
      </c>
      <c r="C54" s="184"/>
      <c r="D54" s="79" t="s">
        <v>120</v>
      </c>
      <c r="E54" s="79">
        <v>90</v>
      </c>
      <c r="F54" s="79" t="s">
        <v>191</v>
      </c>
      <c r="G54" s="79">
        <v>136</v>
      </c>
      <c r="H54" s="79" t="s">
        <v>287</v>
      </c>
      <c r="I54" s="79">
        <v>18</v>
      </c>
      <c r="J54" s="79" t="s">
        <v>288</v>
      </c>
      <c r="K54" s="79">
        <v>45</v>
      </c>
      <c r="L54" s="79" t="s">
        <v>160</v>
      </c>
      <c r="M54" s="79">
        <v>100</v>
      </c>
      <c r="N54" s="79" t="s">
        <v>122</v>
      </c>
      <c r="O54" s="79">
        <v>8</v>
      </c>
      <c r="P54" s="79"/>
      <c r="Q54" s="79"/>
      <c r="R54" s="79"/>
      <c r="S54" s="79"/>
      <c r="T54" s="79"/>
      <c r="U54" s="79"/>
      <c r="V54" s="75" t="s">
        <v>126</v>
      </c>
      <c r="W54" s="80">
        <f>AD63</f>
        <v>25</v>
      </c>
      <c r="X54" s="76" t="s">
        <v>127</v>
      </c>
      <c r="Y54" s="68">
        <f>AB55</f>
        <v>2.5</v>
      </c>
      <c r="Z54" s="61"/>
      <c r="AA54" s="70" t="s">
        <v>277</v>
      </c>
      <c r="AB54" s="50">
        <v>6.5</v>
      </c>
      <c r="AC54" s="50">
        <f>AB54*2</f>
        <v>13</v>
      </c>
      <c r="AD54" s="50"/>
      <c r="AE54" s="50">
        <f>AB54*15</f>
        <v>97.5</v>
      </c>
      <c r="AF54" s="50">
        <f>AC54*4+AE54*4</f>
        <v>442</v>
      </c>
    </row>
    <row r="55" spans="1:32" ht="27.95" customHeight="1" x14ac:dyDescent="0.3">
      <c r="B55" s="78">
        <v>13</v>
      </c>
      <c r="C55" s="184"/>
      <c r="D55" s="81" t="s">
        <v>162</v>
      </c>
      <c r="E55" s="81">
        <v>30</v>
      </c>
      <c r="F55" s="81" t="s">
        <v>289</v>
      </c>
      <c r="G55" s="81" t="s">
        <v>132</v>
      </c>
      <c r="H55" s="81" t="s">
        <v>290</v>
      </c>
      <c r="I55" s="81"/>
      <c r="J55" s="81" t="s">
        <v>291</v>
      </c>
      <c r="K55" s="83">
        <v>4</v>
      </c>
      <c r="L55" s="84" t="s">
        <v>131</v>
      </c>
      <c r="M55" s="83" t="s">
        <v>132</v>
      </c>
      <c r="N55" s="81" t="s">
        <v>164</v>
      </c>
      <c r="O55" s="81">
        <v>4</v>
      </c>
      <c r="P55" s="81"/>
      <c r="Q55" s="81"/>
      <c r="R55" s="83"/>
      <c r="S55" s="81"/>
      <c r="T55" s="85"/>
      <c r="U55" s="81"/>
      <c r="V55" s="75" t="s">
        <v>134</v>
      </c>
      <c r="W55" s="80">
        <f>AC63</f>
        <v>32</v>
      </c>
      <c r="X55" s="68" t="s">
        <v>135</v>
      </c>
      <c r="Y55" s="68">
        <f>AB56</f>
        <v>1.5</v>
      </c>
      <c r="Z55" s="48"/>
      <c r="AA55" s="86" t="s">
        <v>292</v>
      </c>
      <c r="AB55" s="50">
        <v>2.5</v>
      </c>
      <c r="AC55" s="87">
        <f>AB55*7</f>
        <v>17.5</v>
      </c>
      <c r="AD55" s="50">
        <f>AB55*5</f>
        <v>12.5</v>
      </c>
      <c r="AE55" s="50" t="s">
        <v>144</v>
      </c>
      <c r="AF55" s="88">
        <f>AC55*4+AD55*9</f>
        <v>182.5</v>
      </c>
    </row>
    <row r="56" spans="1:32" ht="27.95" customHeight="1" x14ac:dyDescent="0.3">
      <c r="B56" s="78" t="s">
        <v>138</v>
      </c>
      <c r="C56" s="184"/>
      <c r="D56" s="81"/>
      <c r="E56" s="81"/>
      <c r="F56" s="81"/>
      <c r="G56" s="83"/>
      <c r="H56" s="81"/>
      <c r="I56" s="81"/>
      <c r="J56" s="81" t="s">
        <v>130</v>
      </c>
      <c r="K56" s="83">
        <v>1</v>
      </c>
      <c r="L56" s="81"/>
      <c r="M56" s="83"/>
      <c r="N56" s="81" t="s">
        <v>121</v>
      </c>
      <c r="O56" s="83">
        <v>2</v>
      </c>
      <c r="P56" s="81"/>
      <c r="Q56" s="81"/>
      <c r="R56" s="83"/>
      <c r="S56" s="81"/>
      <c r="T56" s="81"/>
      <c r="U56" s="83"/>
      <c r="V56" s="89" t="s">
        <v>141</v>
      </c>
      <c r="W56" s="80">
        <f>AF63</f>
        <v>773</v>
      </c>
      <c r="X56" s="76" t="s">
        <v>142</v>
      </c>
      <c r="Y56" s="68">
        <f>AB57</f>
        <v>2.5</v>
      </c>
      <c r="Z56" s="61"/>
      <c r="AA56" s="48" t="s">
        <v>282</v>
      </c>
      <c r="AB56" s="50">
        <v>1.5</v>
      </c>
      <c r="AC56" s="50">
        <f>AB56*1</f>
        <v>1.5</v>
      </c>
      <c r="AD56" s="50" t="s">
        <v>144</v>
      </c>
      <c r="AE56" s="50">
        <f>AB56*5</f>
        <v>7.5</v>
      </c>
      <c r="AF56" s="50">
        <f>AC56*4+AE56*4</f>
        <v>36</v>
      </c>
    </row>
    <row r="57" spans="1:32" ht="27.95" customHeight="1" x14ac:dyDescent="0.25">
      <c r="B57" s="186" t="s">
        <v>218</v>
      </c>
      <c r="C57" s="184"/>
      <c r="D57" s="81"/>
      <c r="E57" s="81"/>
      <c r="F57" s="81"/>
      <c r="G57" s="83"/>
      <c r="H57" s="81"/>
      <c r="I57" s="81"/>
      <c r="J57" s="81" t="s">
        <v>293</v>
      </c>
      <c r="K57" s="81">
        <v>4</v>
      </c>
      <c r="L57" s="84"/>
      <c r="M57" s="84"/>
      <c r="N57" s="81" t="s">
        <v>125</v>
      </c>
      <c r="O57" s="83">
        <v>2</v>
      </c>
      <c r="P57" s="84"/>
      <c r="Q57" s="82"/>
      <c r="R57" s="84"/>
      <c r="S57" s="81"/>
      <c r="T57" s="81"/>
      <c r="U57" s="83"/>
      <c r="V57" s="89"/>
      <c r="W57" s="75"/>
      <c r="X57" s="68" t="s">
        <v>148</v>
      </c>
      <c r="Y57" s="68">
        <f>AB58</f>
        <v>0</v>
      </c>
      <c r="Z57" s="48"/>
      <c r="AA57" s="48" t="s">
        <v>185</v>
      </c>
      <c r="AB57" s="50">
        <v>2.5</v>
      </c>
      <c r="AC57" s="50"/>
      <c r="AD57" s="50">
        <f>AB57*5</f>
        <v>12.5</v>
      </c>
      <c r="AE57" s="50" t="s">
        <v>144</v>
      </c>
      <c r="AF57" s="50">
        <f>AD57*9</f>
        <v>112.5</v>
      </c>
    </row>
    <row r="58" spans="1:32" ht="27.95" customHeight="1" x14ac:dyDescent="0.3">
      <c r="B58" s="186"/>
      <c r="C58" s="185"/>
      <c r="D58" s="81"/>
      <c r="E58" s="81"/>
      <c r="F58" s="81"/>
      <c r="G58" s="83"/>
      <c r="H58" s="81"/>
      <c r="I58" s="81"/>
      <c r="J58" s="84"/>
      <c r="K58" s="81"/>
      <c r="L58" s="81"/>
      <c r="M58" s="81"/>
      <c r="N58" s="81" t="s">
        <v>130</v>
      </c>
      <c r="O58" s="81">
        <v>0.5</v>
      </c>
      <c r="P58" s="81"/>
      <c r="Q58" s="82"/>
      <c r="R58" s="81"/>
      <c r="S58" s="81"/>
      <c r="T58" s="81"/>
      <c r="U58" s="81"/>
      <c r="V58" s="80"/>
      <c r="W58" s="80"/>
      <c r="X58" s="90"/>
      <c r="Y58" s="68"/>
      <c r="Z58" s="61"/>
      <c r="AA58" s="48" t="s">
        <v>187</v>
      </c>
      <c r="AE58" s="48">
        <f>AB58*15</f>
        <v>0</v>
      </c>
    </row>
    <row r="59" spans="1:32" s="91" customFormat="1" ht="27.95" customHeight="1" x14ac:dyDescent="0.3">
      <c r="B59" s="92"/>
      <c r="C59" s="93"/>
      <c r="D59" s="81"/>
      <c r="E59" s="81"/>
      <c r="F59" s="81"/>
      <c r="G59" s="83"/>
      <c r="H59" s="81"/>
      <c r="I59" s="81"/>
      <c r="J59" s="81"/>
      <c r="K59" s="81"/>
      <c r="L59" s="81"/>
      <c r="M59" s="81"/>
      <c r="N59" s="81" t="s">
        <v>147</v>
      </c>
      <c r="O59" s="81">
        <v>0.5</v>
      </c>
      <c r="P59" s="81"/>
      <c r="Q59" s="82"/>
      <c r="R59" s="81"/>
      <c r="S59" s="81"/>
      <c r="T59" s="81"/>
      <c r="U59" s="81"/>
      <c r="V59" s="94"/>
      <c r="W59" s="94"/>
      <c r="X59" s="95"/>
      <c r="Y59" s="96"/>
      <c r="Z59" s="97"/>
      <c r="AA59" s="98"/>
      <c r="AB59" s="70"/>
      <c r="AC59" s="98"/>
      <c r="AD59" s="98"/>
      <c r="AE59" s="98"/>
      <c r="AF59" s="98"/>
    </row>
    <row r="60" spans="1:32" s="91" customFormat="1" ht="27.95" hidden="1" customHeight="1" x14ac:dyDescent="0.3">
      <c r="B60" s="92"/>
      <c r="C60" s="93"/>
      <c r="D60" s="81"/>
      <c r="E60" s="81"/>
      <c r="F60" s="81"/>
      <c r="G60" s="83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1"/>
      <c r="S60" s="81"/>
      <c r="T60" s="81"/>
      <c r="U60" s="81"/>
      <c r="V60" s="94"/>
      <c r="W60" s="94"/>
      <c r="X60" s="95"/>
      <c r="Y60" s="96"/>
      <c r="Z60" s="97"/>
      <c r="AA60" s="98"/>
      <c r="AB60" s="70"/>
      <c r="AC60" s="98"/>
      <c r="AD60" s="98"/>
      <c r="AE60" s="98"/>
      <c r="AF60" s="98"/>
    </row>
    <row r="61" spans="1:32" s="91" customFormat="1" ht="27.95" hidden="1" customHeight="1" x14ac:dyDescent="0.3">
      <c r="B61" s="92"/>
      <c r="C61" s="93"/>
      <c r="D61" s="81"/>
      <c r="E61" s="81"/>
      <c r="F61" s="81"/>
      <c r="G61" s="83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81"/>
      <c r="S61" s="81"/>
      <c r="T61" s="81"/>
      <c r="U61" s="81"/>
      <c r="V61" s="94"/>
      <c r="W61" s="94"/>
      <c r="X61" s="95"/>
      <c r="Y61" s="96"/>
      <c r="Z61" s="97"/>
      <c r="AA61" s="98"/>
      <c r="AB61" s="70"/>
      <c r="AC61" s="98"/>
      <c r="AD61" s="98"/>
      <c r="AE61" s="98"/>
      <c r="AF61" s="98"/>
    </row>
    <row r="62" spans="1:32" s="91" customFormat="1" ht="27.95" hidden="1" customHeight="1" x14ac:dyDescent="0.3">
      <c r="B62" s="92"/>
      <c r="C62" s="93"/>
      <c r="D62" s="81"/>
      <c r="E62" s="81"/>
      <c r="F62" s="81"/>
      <c r="G62" s="83"/>
      <c r="H62" s="81"/>
      <c r="I62" s="81"/>
      <c r="J62" s="81"/>
      <c r="K62" s="81"/>
      <c r="L62" s="81"/>
      <c r="M62" s="81"/>
      <c r="N62" s="81"/>
      <c r="O62" s="81"/>
      <c r="P62" s="81"/>
      <c r="Q62" s="82"/>
      <c r="R62" s="81"/>
      <c r="S62" s="81"/>
      <c r="T62" s="81"/>
      <c r="U62" s="81"/>
      <c r="V62" s="94"/>
      <c r="W62" s="94"/>
      <c r="X62" s="95"/>
      <c r="Y62" s="96"/>
      <c r="Z62" s="97"/>
      <c r="AA62" s="98"/>
      <c r="AB62" s="70"/>
      <c r="AC62" s="98"/>
      <c r="AD62" s="98"/>
      <c r="AE62" s="98"/>
      <c r="AF62" s="98"/>
    </row>
    <row r="63" spans="1:32" ht="27.95" customHeight="1" x14ac:dyDescent="0.25">
      <c r="B63" s="99" t="s">
        <v>152</v>
      </c>
      <c r="C63" s="10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1"/>
      <c r="S63" s="81"/>
      <c r="T63" s="82"/>
      <c r="U63" s="81"/>
      <c r="V63" s="89"/>
      <c r="W63" s="89"/>
      <c r="X63" s="101"/>
      <c r="Y63" s="68"/>
      <c r="Z63" s="48"/>
      <c r="AC63" s="48">
        <f>SUM(AC54:AC58)</f>
        <v>32</v>
      </c>
      <c r="AD63" s="48">
        <f>SUM(AD54:AD58)</f>
        <v>25</v>
      </c>
      <c r="AE63" s="48">
        <f>SUM(AE54:AE58)</f>
        <v>105</v>
      </c>
      <c r="AF63" s="48">
        <f>AC63*4+AD63*9+AE63*4</f>
        <v>773</v>
      </c>
    </row>
    <row r="64" spans="1:32" ht="27.95" customHeight="1" x14ac:dyDescent="0.3">
      <c r="A64" s="102"/>
      <c r="B64" s="103"/>
      <c r="C64" s="104"/>
      <c r="D64" s="105"/>
      <c r="E64" s="106"/>
      <c r="F64" s="106"/>
      <c r="G64" s="107"/>
      <c r="H64" s="106"/>
      <c r="I64" s="107"/>
      <c r="J64" s="106"/>
      <c r="K64" s="107"/>
      <c r="L64" s="106"/>
      <c r="M64" s="106"/>
      <c r="N64" s="106"/>
      <c r="O64" s="107"/>
      <c r="P64" s="106"/>
      <c r="Q64" s="105"/>
      <c r="R64" s="106"/>
      <c r="S64" s="106"/>
      <c r="T64" s="105"/>
      <c r="U64" s="107"/>
      <c r="V64" s="80"/>
      <c r="W64" s="80"/>
      <c r="X64" s="90"/>
      <c r="Y64" s="68"/>
      <c r="Z64" s="61"/>
      <c r="AC64" s="108">
        <f>AC63*4/AF63</f>
        <v>0.16558861578266496</v>
      </c>
      <c r="AD64" s="108">
        <f>AD63*9/AF63</f>
        <v>0.29107373868046571</v>
      </c>
      <c r="AE64" s="108">
        <f>AE63*4/AF63</f>
        <v>0.54333764553686936</v>
      </c>
    </row>
    <row r="65" spans="2:26" ht="21.75" customHeight="1" x14ac:dyDescent="0.25">
      <c r="B65" s="50"/>
      <c r="C65" s="48"/>
      <c r="D65" s="189" t="s">
        <v>223</v>
      </c>
      <c r="E65" s="189"/>
      <c r="F65" s="189"/>
      <c r="G65" s="189"/>
      <c r="H65" s="189"/>
      <c r="I65" s="189"/>
      <c r="J65" s="189"/>
      <c r="K65" s="189"/>
      <c r="L65" s="189"/>
      <c r="M65" s="109"/>
      <c r="N65" s="190" t="s">
        <v>224</v>
      </c>
      <c r="O65" s="190"/>
      <c r="P65" s="190"/>
      <c r="Q65" s="190"/>
      <c r="R65" s="190"/>
      <c r="S65" s="190"/>
      <c r="T65" s="190"/>
      <c r="U65" s="190"/>
      <c r="V65" s="190"/>
      <c r="W65" s="110"/>
      <c r="X65" s="109"/>
      <c r="Y65" s="109"/>
      <c r="Z65" s="111"/>
    </row>
    <row r="66" spans="2:26" ht="24" customHeight="1" x14ac:dyDescent="0.25">
      <c r="B66" s="50"/>
      <c r="D66" s="191" t="s">
        <v>294</v>
      </c>
      <c r="E66" s="191"/>
      <c r="F66" s="191"/>
      <c r="G66" s="191"/>
      <c r="H66" s="191"/>
      <c r="I66" s="191"/>
      <c r="J66" s="191"/>
      <c r="K66" s="191"/>
      <c r="L66" s="191"/>
      <c r="M66" s="191"/>
      <c r="N66" s="190"/>
      <c r="O66" s="190"/>
      <c r="P66" s="190"/>
      <c r="Q66" s="190"/>
      <c r="R66" s="190"/>
      <c r="S66" s="190"/>
      <c r="T66" s="190"/>
      <c r="U66" s="190"/>
      <c r="V66" s="190"/>
      <c r="W66" s="110"/>
      <c r="Y66" s="113"/>
    </row>
  </sheetData>
  <mergeCells count="15">
    <mergeCell ref="C53:C58"/>
    <mergeCell ref="B57:B58"/>
    <mergeCell ref="D65:L65"/>
    <mergeCell ref="N65:V66"/>
    <mergeCell ref="D66:M66"/>
    <mergeCell ref="C29:C34"/>
    <mergeCell ref="B33:B34"/>
    <mergeCell ref="C41:C46"/>
    <mergeCell ref="B45:B46"/>
    <mergeCell ref="B1:Y1"/>
    <mergeCell ref="B2:G2"/>
    <mergeCell ref="C5:C10"/>
    <mergeCell ref="B9:B10"/>
    <mergeCell ref="C17:C22"/>
    <mergeCell ref="B21:B22"/>
  </mergeCells>
  <phoneticPr fontId="3" type="noConversion"/>
  <pageMargins left="0.16" right="0.17" top="0.78" bottom="0.17" header="0.5" footer="0.23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29">
    <pageSetUpPr fitToPage="1"/>
  </sheetPr>
  <dimension ref="A1:AF66"/>
  <sheetViews>
    <sheetView zoomScale="50" zoomScaleNormal="50" workbookViewId="0">
      <selection activeCell="O45" sqref="O45"/>
    </sheetView>
  </sheetViews>
  <sheetFormatPr defaultColWidth="9" defaultRowHeight="20.25" x14ac:dyDescent="0.25"/>
  <cols>
    <col min="1" max="1" width="1.875" style="77" customWidth="1"/>
    <col min="2" max="2" width="4.875" style="114" customWidth="1"/>
    <col min="3" max="3" width="0" style="77" hidden="1" customWidth="1"/>
    <col min="4" max="4" width="18.625" style="77" customWidth="1"/>
    <col min="5" max="5" width="9.625" style="77" customWidth="1"/>
    <col min="6" max="6" width="18.625" style="77" customWidth="1"/>
    <col min="7" max="7" width="9.625" style="77" customWidth="1"/>
    <col min="8" max="8" width="18.625" style="77" customWidth="1"/>
    <col min="9" max="9" width="9.625" style="77" customWidth="1"/>
    <col min="10" max="10" width="18.625" style="77" customWidth="1"/>
    <col min="11" max="11" width="9.625" style="77" customWidth="1"/>
    <col min="12" max="12" width="18.625" style="77" customWidth="1"/>
    <col min="13" max="13" width="9.625" style="77" customWidth="1"/>
    <col min="14" max="14" width="18.625" style="77" customWidth="1"/>
    <col min="15" max="15" width="9.625" style="77" customWidth="1"/>
    <col min="16" max="16" width="18.625" style="77" hidden="1" customWidth="1"/>
    <col min="17" max="17" width="5.625" style="115" hidden="1" customWidth="1"/>
    <col min="18" max="18" width="9.625" style="77" hidden="1" customWidth="1"/>
    <col min="19" max="19" width="18.625" style="77" hidden="1" customWidth="1"/>
    <col min="20" max="20" width="5.625" style="115" hidden="1" customWidth="1"/>
    <col min="21" max="21" width="9.625" style="77" hidden="1" customWidth="1"/>
    <col min="22" max="22" width="14" style="116" customWidth="1"/>
    <col min="23" max="23" width="7.5" style="116" customWidth="1"/>
    <col min="24" max="24" width="11.25" style="112" customWidth="1"/>
    <col min="25" max="25" width="6.625" style="117" customWidth="1"/>
    <col min="26" max="26" width="6.625" style="77" customWidth="1"/>
    <col min="27" max="27" width="6" style="48" hidden="1" customWidth="1"/>
    <col min="28" max="28" width="5.5" style="50" hidden="1" customWidth="1"/>
    <col min="29" max="29" width="7.75" style="48" hidden="1" customWidth="1"/>
    <col min="30" max="30" width="8" style="48" hidden="1" customWidth="1"/>
    <col min="31" max="31" width="7.875" style="48" hidden="1" customWidth="1"/>
    <col min="32" max="32" width="7.5" style="48" hidden="1" customWidth="1"/>
    <col min="33" max="16384" width="9" style="77"/>
  </cols>
  <sheetData>
    <row r="1" spans="1:32" s="48" customFormat="1" ht="38.25" x14ac:dyDescent="0.55000000000000004">
      <c r="B1" s="187" t="s">
        <v>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49"/>
      <c r="AB1" s="50"/>
    </row>
    <row r="2" spans="1:32" s="48" customFormat="1" ht="32.1" customHeight="1" x14ac:dyDescent="0.45">
      <c r="B2" s="188" t="s">
        <v>95</v>
      </c>
      <c r="C2" s="188"/>
      <c r="D2" s="188"/>
      <c r="E2" s="18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51"/>
      <c r="U2" s="49"/>
      <c r="V2" s="52"/>
      <c r="W2" s="52"/>
      <c r="X2" s="53"/>
      <c r="Y2" s="52"/>
      <c r="Z2" s="49"/>
      <c r="AB2" s="50"/>
    </row>
    <row r="3" spans="1:32" s="48" customFormat="1" ht="30" customHeight="1" x14ac:dyDescent="0.4">
      <c r="B3" s="54" t="s">
        <v>96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  <c r="Q3" s="56"/>
      <c r="R3" s="56"/>
      <c r="S3" s="57"/>
      <c r="T3" s="56"/>
      <c r="U3" s="56"/>
      <c r="V3" s="58"/>
      <c r="W3" s="58"/>
      <c r="X3" s="59"/>
      <c r="Y3" s="60"/>
      <c r="Z3" s="61"/>
      <c r="AB3" s="50"/>
    </row>
    <row r="4" spans="1:32" s="62" customFormat="1" ht="43.5" x14ac:dyDescent="0.25">
      <c r="B4" s="63" t="s">
        <v>97</v>
      </c>
      <c r="C4" s="64" t="s">
        <v>98</v>
      </c>
      <c r="D4" s="65" t="s">
        <v>99</v>
      </c>
      <c r="E4" s="65"/>
      <c r="F4" s="65" t="s">
        <v>101</v>
      </c>
      <c r="G4" s="65"/>
      <c r="H4" s="65" t="s">
        <v>102</v>
      </c>
      <c r="I4" s="67"/>
      <c r="J4" s="65" t="s">
        <v>102</v>
      </c>
      <c r="K4" s="65"/>
      <c r="L4" s="65" t="s">
        <v>103</v>
      </c>
      <c r="M4" s="65"/>
      <c r="N4" s="65" t="s">
        <v>104</v>
      </c>
      <c r="O4" s="65"/>
      <c r="P4" s="65" t="s">
        <v>102</v>
      </c>
      <c r="Q4" s="66" t="s">
        <v>100</v>
      </c>
      <c r="R4" s="65"/>
      <c r="S4" s="65" t="s">
        <v>104</v>
      </c>
      <c r="T4" s="66" t="s">
        <v>100</v>
      </c>
      <c r="U4" s="65"/>
      <c r="V4" s="68" t="s">
        <v>105</v>
      </c>
      <c r="W4" s="68"/>
      <c r="X4" s="68" t="s">
        <v>106</v>
      </c>
      <c r="Y4" s="68" t="s">
        <v>107</v>
      </c>
      <c r="Z4" s="69"/>
      <c r="AA4" s="70"/>
      <c r="AB4" s="50"/>
      <c r="AC4" s="48"/>
      <c r="AD4" s="48"/>
      <c r="AE4" s="48"/>
      <c r="AF4" s="48"/>
    </row>
    <row r="5" spans="1:32" s="71" customFormat="1" ht="65.099999999999994" customHeight="1" x14ac:dyDescent="0.3">
      <c r="B5" s="72">
        <v>5</v>
      </c>
      <c r="C5" s="183"/>
      <c r="D5" s="73" t="s">
        <v>0</v>
      </c>
      <c r="E5" s="74" t="s">
        <v>108</v>
      </c>
      <c r="F5" s="73" t="s">
        <v>295</v>
      </c>
      <c r="G5" s="74" t="s">
        <v>108</v>
      </c>
      <c r="H5" s="73" t="s">
        <v>53</v>
      </c>
      <c r="I5" s="74" t="s">
        <v>108</v>
      </c>
      <c r="J5" s="73" t="s">
        <v>296</v>
      </c>
      <c r="K5" s="74" t="s">
        <v>108</v>
      </c>
      <c r="L5" s="73" t="s">
        <v>173</v>
      </c>
      <c r="M5" s="74" t="s">
        <v>108</v>
      </c>
      <c r="N5" s="73" t="s">
        <v>62</v>
      </c>
      <c r="O5" s="74" t="s">
        <v>108</v>
      </c>
      <c r="P5" s="73"/>
      <c r="Q5" s="73"/>
      <c r="R5" s="74" t="s">
        <v>108</v>
      </c>
      <c r="S5" s="73"/>
      <c r="T5" s="73"/>
      <c r="U5" s="74" t="s">
        <v>108</v>
      </c>
      <c r="V5" s="75" t="s">
        <v>113</v>
      </c>
      <c r="W5" s="75">
        <f>AE15</f>
        <v>105</v>
      </c>
      <c r="X5" s="76" t="s">
        <v>114</v>
      </c>
      <c r="Y5" s="68">
        <f>AB6</f>
        <v>6.5</v>
      </c>
      <c r="Z5" s="48"/>
      <c r="AA5" s="48"/>
      <c r="AB5" s="50"/>
      <c r="AC5" s="48" t="s">
        <v>115</v>
      </c>
      <c r="AD5" s="48" t="s">
        <v>116</v>
      </c>
      <c r="AE5" s="48" t="s">
        <v>156</v>
      </c>
      <c r="AF5" s="48" t="s">
        <v>228</v>
      </c>
    </row>
    <row r="6" spans="1:32" ht="27.95" customHeight="1" x14ac:dyDescent="0.3">
      <c r="B6" s="78" t="s">
        <v>119</v>
      </c>
      <c r="C6" s="184"/>
      <c r="D6" s="79" t="s">
        <v>120</v>
      </c>
      <c r="E6" s="79">
        <v>120</v>
      </c>
      <c r="F6" s="79" t="s">
        <v>297</v>
      </c>
      <c r="G6" s="79">
        <v>49</v>
      </c>
      <c r="H6" s="79" t="s">
        <v>121</v>
      </c>
      <c r="I6" s="79">
        <v>55</v>
      </c>
      <c r="J6" s="79" t="s">
        <v>298</v>
      </c>
      <c r="K6" s="79">
        <v>50</v>
      </c>
      <c r="L6" s="79" t="s">
        <v>176</v>
      </c>
      <c r="M6" s="79">
        <v>100</v>
      </c>
      <c r="N6" s="79" t="s">
        <v>181</v>
      </c>
      <c r="O6" s="79">
        <v>9</v>
      </c>
      <c r="P6" s="79"/>
      <c r="Q6" s="79"/>
      <c r="R6" s="79"/>
      <c r="S6" s="79"/>
      <c r="T6" s="79"/>
      <c r="U6" s="79"/>
      <c r="V6" s="75" t="s">
        <v>126</v>
      </c>
      <c r="W6" s="80">
        <f>AD15</f>
        <v>25</v>
      </c>
      <c r="X6" s="76" t="s">
        <v>127</v>
      </c>
      <c r="Y6" s="68">
        <f>AB7</f>
        <v>2.5</v>
      </c>
      <c r="Z6" s="61"/>
      <c r="AA6" s="70" t="s">
        <v>128</v>
      </c>
      <c r="AB6" s="50">
        <v>6.5</v>
      </c>
      <c r="AC6" s="50">
        <f>AB6*2</f>
        <v>13</v>
      </c>
      <c r="AD6" s="50"/>
      <c r="AE6" s="50">
        <f>AB6*15</f>
        <v>97.5</v>
      </c>
      <c r="AF6" s="50">
        <f>AC6*4+AE6*4</f>
        <v>442</v>
      </c>
    </row>
    <row r="7" spans="1:32" ht="27.95" customHeight="1" x14ac:dyDescent="0.3">
      <c r="B7" s="78">
        <v>16</v>
      </c>
      <c r="C7" s="184"/>
      <c r="D7" s="81"/>
      <c r="E7" s="81"/>
      <c r="F7" s="81" t="s">
        <v>130</v>
      </c>
      <c r="G7" s="81">
        <v>0.5</v>
      </c>
      <c r="H7" s="81" t="s">
        <v>299</v>
      </c>
      <c r="I7" s="81">
        <v>15</v>
      </c>
      <c r="J7" s="81" t="s">
        <v>130</v>
      </c>
      <c r="K7" s="83">
        <v>1</v>
      </c>
      <c r="L7" s="84" t="s">
        <v>131</v>
      </c>
      <c r="M7" s="83" t="s">
        <v>132</v>
      </c>
      <c r="N7" s="81" t="s">
        <v>121</v>
      </c>
      <c r="O7" s="81">
        <v>6</v>
      </c>
      <c r="P7" s="81"/>
      <c r="Q7" s="81"/>
      <c r="R7" s="83"/>
      <c r="S7" s="81"/>
      <c r="T7" s="85"/>
      <c r="U7" s="81"/>
      <c r="V7" s="75" t="s">
        <v>134</v>
      </c>
      <c r="W7" s="80">
        <f>AC15</f>
        <v>32</v>
      </c>
      <c r="X7" s="68" t="s">
        <v>135</v>
      </c>
      <c r="Y7" s="68">
        <f>AB8</f>
        <v>1.5</v>
      </c>
      <c r="Z7" s="48"/>
      <c r="AA7" s="86" t="s">
        <v>136</v>
      </c>
      <c r="AB7" s="50">
        <v>2.5</v>
      </c>
      <c r="AC7" s="87">
        <f>AB7*7</f>
        <v>17.5</v>
      </c>
      <c r="AD7" s="50">
        <f>AB7*5</f>
        <v>12.5</v>
      </c>
      <c r="AE7" s="50" t="s">
        <v>137</v>
      </c>
      <c r="AF7" s="88">
        <f>AC7*4+AD7*9</f>
        <v>182.5</v>
      </c>
    </row>
    <row r="8" spans="1:32" ht="27.95" customHeight="1" x14ac:dyDescent="0.3">
      <c r="B8" s="78" t="s">
        <v>138</v>
      </c>
      <c r="C8" s="184"/>
      <c r="D8" s="81"/>
      <c r="E8" s="81"/>
      <c r="F8" s="81" t="s">
        <v>146</v>
      </c>
      <c r="G8" s="83">
        <v>0.5</v>
      </c>
      <c r="H8" s="81" t="s">
        <v>130</v>
      </c>
      <c r="I8" s="81">
        <v>3</v>
      </c>
      <c r="J8" s="81" t="s">
        <v>166</v>
      </c>
      <c r="K8" s="83">
        <v>1</v>
      </c>
      <c r="L8" s="81"/>
      <c r="M8" s="83"/>
      <c r="N8" s="81" t="s">
        <v>130</v>
      </c>
      <c r="O8" s="83">
        <v>0.5</v>
      </c>
      <c r="P8" s="81"/>
      <c r="Q8" s="81"/>
      <c r="R8" s="83"/>
      <c r="S8" s="81"/>
      <c r="T8" s="81"/>
      <c r="U8" s="83"/>
      <c r="V8" s="89" t="s">
        <v>141</v>
      </c>
      <c r="W8" s="80">
        <f>AF15</f>
        <v>773</v>
      </c>
      <c r="X8" s="76" t="s">
        <v>142</v>
      </c>
      <c r="Y8" s="68">
        <f>AB9</f>
        <v>2.5</v>
      </c>
      <c r="Z8" s="61"/>
      <c r="AA8" s="48" t="s">
        <v>143</v>
      </c>
      <c r="AB8" s="50">
        <v>1.5</v>
      </c>
      <c r="AC8" s="50">
        <f>AB8*1</f>
        <v>1.5</v>
      </c>
      <c r="AD8" s="50" t="s">
        <v>144</v>
      </c>
      <c r="AE8" s="50">
        <f>AB8*5</f>
        <v>7.5</v>
      </c>
      <c r="AF8" s="50">
        <f>AC8*4+AE8*4</f>
        <v>36</v>
      </c>
    </row>
    <row r="9" spans="1:32" ht="27.95" customHeight="1" x14ac:dyDescent="0.25">
      <c r="B9" s="186" t="s">
        <v>145</v>
      </c>
      <c r="C9" s="184"/>
      <c r="D9" s="81"/>
      <c r="E9" s="81"/>
      <c r="F9" s="81" t="s">
        <v>262</v>
      </c>
      <c r="G9" s="83" t="s">
        <v>132</v>
      </c>
      <c r="H9" s="81"/>
      <c r="I9" s="81"/>
      <c r="J9" s="81"/>
      <c r="K9" s="81"/>
      <c r="L9" s="84"/>
      <c r="M9" s="84"/>
      <c r="N9" s="81" t="s">
        <v>300</v>
      </c>
      <c r="O9" s="83">
        <v>1</v>
      </c>
      <c r="P9" s="84"/>
      <c r="Q9" s="82"/>
      <c r="R9" s="84"/>
      <c r="S9" s="81"/>
      <c r="T9" s="81"/>
      <c r="U9" s="83"/>
      <c r="V9" s="89"/>
      <c r="W9" s="75"/>
      <c r="X9" s="68" t="s">
        <v>148</v>
      </c>
      <c r="Y9" s="68">
        <f>AB10</f>
        <v>0</v>
      </c>
      <c r="Z9" s="48"/>
      <c r="AA9" s="48" t="s">
        <v>149</v>
      </c>
      <c r="AB9" s="50">
        <v>2.5</v>
      </c>
      <c r="AC9" s="50"/>
      <c r="AD9" s="50">
        <f>AB9*5</f>
        <v>12.5</v>
      </c>
      <c r="AE9" s="50" t="s">
        <v>137</v>
      </c>
      <c r="AF9" s="50">
        <f>AD9*9</f>
        <v>112.5</v>
      </c>
    </row>
    <row r="10" spans="1:32" ht="27.95" customHeight="1" x14ac:dyDescent="0.3">
      <c r="B10" s="186"/>
      <c r="C10" s="185"/>
      <c r="D10" s="81"/>
      <c r="E10" s="81"/>
      <c r="F10" s="81"/>
      <c r="G10" s="83"/>
      <c r="H10" s="81"/>
      <c r="I10" s="81"/>
      <c r="J10" s="84"/>
      <c r="K10" s="81"/>
      <c r="L10" s="81"/>
      <c r="M10" s="81"/>
      <c r="N10" s="81"/>
      <c r="O10" s="81"/>
      <c r="P10" s="81"/>
      <c r="Q10" s="82"/>
      <c r="R10" s="81"/>
      <c r="S10" s="81"/>
      <c r="T10" s="81"/>
      <c r="U10" s="81"/>
      <c r="V10" s="80"/>
      <c r="W10" s="80"/>
      <c r="X10" s="90"/>
      <c r="Y10" s="68"/>
      <c r="Z10" s="61"/>
      <c r="AA10" s="48" t="s">
        <v>187</v>
      </c>
      <c r="AE10" s="48">
        <f>AB10*15</f>
        <v>0</v>
      </c>
    </row>
    <row r="11" spans="1:32" s="91" customFormat="1" ht="27.95" hidden="1" customHeight="1" x14ac:dyDescent="0.3">
      <c r="B11" s="92"/>
      <c r="C11" s="93"/>
      <c r="D11" s="81"/>
      <c r="E11" s="81"/>
      <c r="F11" s="81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1"/>
      <c r="U11" s="81"/>
      <c r="V11" s="94"/>
      <c r="W11" s="94"/>
      <c r="X11" s="95"/>
      <c r="Y11" s="96"/>
      <c r="Z11" s="97"/>
      <c r="AA11" s="98"/>
      <c r="AB11" s="70"/>
      <c r="AC11" s="98"/>
      <c r="AD11" s="98"/>
      <c r="AE11" s="98"/>
      <c r="AF11" s="98"/>
    </row>
    <row r="12" spans="1:32" s="91" customFormat="1" ht="27.95" hidden="1" customHeight="1" x14ac:dyDescent="0.3">
      <c r="B12" s="92"/>
      <c r="C12" s="93"/>
      <c r="D12" s="81"/>
      <c r="E12" s="81"/>
      <c r="F12" s="81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94"/>
      <c r="W12" s="94"/>
      <c r="X12" s="95"/>
      <c r="Y12" s="96"/>
      <c r="Z12" s="97"/>
      <c r="AA12" s="98"/>
      <c r="AB12" s="70"/>
      <c r="AC12" s="98"/>
      <c r="AD12" s="98"/>
      <c r="AE12" s="98"/>
      <c r="AF12" s="98"/>
    </row>
    <row r="13" spans="1:32" s="91" customFormat="1" ht="27.95" hidden="1" customHeight="1" x14ac:dyDescent="0.3">
      <c r="B13" s="92"/>
      <c r="C13" s="93"/>
      <c r="D13" s="81"/>
      <c r="E13" s="81"/>
      <c r="F13" s="81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94"/>
      <c r="W13" s="94"/>
      <c r="X13" s="95"/>
      <c r="Y13" s="96"/>
      <c r="Z13" s="97"/>
      <c r="AA13" s="98"/>
      <c r="AB13" s="70"/>
      <c r="AC13" s="98"/>
      <c r="AD13" s="98"/>
      <c r="AE13" s="98"/>
      <c r="AF13" s="98"/>
    </row>
    <row r="14" spans="1:32" s="91" customFormat="1" ht="27.95" hidden="1" customHeight="1" x14ac:dyDescent="0.3">
      <c r="B14" s="92"/>
      <c r="C14" s="93"/>
      <c r="D14" s="81"/>
      <c r="E14" s="81"/>
      <c r="F14" s="81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1"/>
      <c r="U14" s="81"/>
      <c r="V14" s="94"/>
      <c r="W14" s="94"/>
      <c r="X14" s="95"/>
      <c r="Y14" s="96"/>
      <c r="Z14" s="97"/>
      <c r="AA14" s="98"/>
      <c r="AB14" s="70"/>
      <c r="AC14" s="98"/>
      <c r="AD14" s="98"/>
      <c r="AE14" s="98"/>
      <c r="AF14" s="98"/>
    </row>
    <row r="15" spans="1:32" ht="27.95" customHeight="1" x14ac:dyDescent="0.25">
      <c r="B15" s="99" t="s">
        <v>152</v>
      </c>
      <c r="C15" s="10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1"/>
      <c r="T15" s="82"/>
      <c r="U15" s="81"/>
      <c r="V15" s="89"/>
      <c r="W15" s="89"/>
      <c r="X15" s="101"/>
      <c r="Y15" s="68"/>
      <c r="Z15" s="48"/>
      <c r="AC15" s="48">
        <f>SUM(AC6:AC10)</f>
        <v>32</v>
      </c>
      <c r="AD15" s="48">
        <f>SUM(AD6:AD10)</f>
        <v>25</v>
      </c>
      <c r="AE15" s="48">
        <f>SUM(AE6:AE10)</f>
        <v>105</v>
      </c>
      <c r="AF15" s="48">
        <f>AC15*4+AD15*9+AE15*4</f>
        <v>773</v>
      </c>
    </row>
    <row r="16" spans="1:32" ht="27.95" customHeight="1" x14ac:dyDescent="0.3">
      <c r="A16" s="102"/>
      <c r="B16" s="103"/>
      <c r="C16" s="104"/>
      <c r="D16" s="105"/>
      <c r="E16" s="106"/>
      <c r="F16" s="106"/>
      <c r="G16" s="107"/>
      <c r="H16" s="106"/>
      <c r="I16" s="107"/>
      <c r="J16" s="106"/>
      <c r="K16" s="107"/>
      <c r="L16" s="106"/>
      <c r="M16" s="106"/>
      <c r="N16" s="106"/>
      <c r="O16" s="107"/>
      <c r="P16" s="106"/>
      <c r="Q16" s="105"/>
      <c r="R16" s="106"/>
      <c r="S16" s="106"/>
      <c r="T16" s="105"/>
      <c r="U16" s="107"/>
      <c r="V16" s="80"/>
      <c r="W16" s="80"/>
      <c r="X16" s="90"/>
      <c r="Y16" s="68"/>
      <c r="Z16" s="61"/>
      <c r="AC16" s="108">
        <f>AC15*4/AF15</f>
        <v>0.16558861578266496</v>
      </c>
      <c r="AD16" s="108">
        <f>AD15*9/AF15</f>
        <v>0.29107373868046571</v>
      </c>
      <c r="AE16" s="108">
        <f>AE15*4/AF15</f>
        <v>0.54333764553686936</v>
      </c>
    </row>
    <row r="17" spans="1:32" s="71" customFormat="1" ht="65.099999999999994" customHeight="1" x14ac:dyDescent="0.3">
      <c r="B17" s="72">
        <v>5</v>
      </c>
      <c r="C17" s="183"/>
      <c r="D17" s="73" t="s">
        <v>47</v>
      </c>
      <c r="E17" s="74" t="s">
        <v>108</v>
      </c>
      <c r="F17" s="73" t="s">
        <v>301</v>
      </c>
      <c r="G17" s="74" t="s">
        <v>108</v>
      </c>
      <c r="H17" s="73" t="s">
        <v>302</v>
      </c>
      <c r="I17" s="74" t="s">
        <v>108</v>
      </c>
      <c r="J17" s="73" t="s">
        <v>56</v>
      </c>
      <c r="K17" s="74" t="s">
        <v>108</v>
      </c>
      <c r="L17" s="73" t="s">
        <v>286</v>
      </c>
      <c r="M17" s="74" t="s">
        <v>108</v>
      </c>
      <c r="N17" s="73" t="s">
        <v>63</v>
      </c>
      <c r="O17" s="74" t="s">
        <v>108</v>
      </c>
      <c r="P17" s="73"/>
      <c r="Q17" s="73"/>
      <c r="R17" s="74" t="s">
        <v>108</v>
      </c>
      <c r="S17" s="73"/>
      <c r="T17" s="73"/>
      <c r="U17" s="74" t="s">
        <v>108</v>
      </c>
      <c r="V17" s="75" t="s">
        <v>113</v>
      </c>
      <c r="W17" s="75">
        <f>AE27</f>
        <v>105.5</v>
      </c>
      <c r="X17" s="76" t="s">
        <v>114</v>
      </c>
      <c r="Y17" s="68">
        <f>AB18</f>
        <v>6.5</v>
      </c>
      <c r="Z17" s="48"/>
      <c r="AA17" s="48"/>
      <c r="AB17" s="50"/>
      <c r="AC17" s="48" t="s">
        <v>115</v>
      </c>
      <c r="AD17" s="48" t="s">
        <v>256</v>
      </c>
      <c r="AE17" s="48" t="s">
        <v>156</v>
      </c>
      <c r="AF17" s="48" t="s">
        <v>118</v>
      </c>
    </row>
    <row r="18" spans="1:32" ht="27.95" customHeight="1" x14ac:dyDescent="0.3">
      <c r="B18" s="78" t="s">
        <v>119</v>
      </c>
      <c r="C18" s="184"/>
      <c r="D18" s="79" t="s">
        <v>120</v>
      </c>
      <c r="E18" s="79">
        <v>90</v>
      </c>
      <c r="F18" s="79" t="s">
        <v>157</v>
      </c>
      <c r="G18" s="79">
        <v>127</v>
      </c>
      <c r="H18" s="79" t="s">
        <v>288</v>
      </c>
      <c r="I18" s="79">
        <v>40</v>
      </c>
      <c r="J18" s="79" t="s">
        <v>303</v>
      </c>
      <c r="K18" s="79">
        <v>28</v>
      </c>
      <c r="L18" s="79" t="s">
        <v>160</v>
      </c>
      <c r="M18" s="79">
        <v>100</v>
      </c>
      <c r="N18" s="79" t="s">
        <v>304</v>
      </c>
      <c r="O18" s="79">
        <v>30</v>
      </c>
      <c r="P18" s="79"/>
      <c r="Q18" s="79"/>
      <c r="R18" s="79"/>
      <c r="S18" s="79"/>
      <c r="T18" s="79"/>
      <c r="U18" s="79"/>
      <c r="V18" s="75" t="s">
        <v>126</v>
      </c>
      <c r="W18" s="80">
        <f>AD27</f>
        <v>25</v>
      </c>
      <c r="X18" s="76" t="s">
        <v>127</v>
      </c>
      <c r="Y18" s="68">
        <f>AB19</f>
        <v>2.5</v>
      </c>
      <c r="Z18" s="61"/>
      <c r="AA18" s="70" t="s">
        <v>128</v>
      </c>
      <c r="AB18" s="50">
        <v>6.5</v>
      </c>
      <c r="AC18" s="50">
        <f>AB18*2</f>
        <v>13</v>
      </c>
      <c r="AD18" s="50"/>
      <c r="AE18" s="50">
        <f>AB18*15</f>
        <v>97.5</v>
      </c>
      <c r="AF18" s="50">
        <f>AC18*4+AE18*4</f>
        <v>442</v>
      </c>
    </row>
    <row r="19" spans="1:32" ht="27.95" customHeight="1" x14ac:dyDescent="0.3">
      <c r="B19" s="78">
        <v>17</v>
      </c>
      <c r="C19" s="184"/>
      <c r="D19" s="81" t="s">
        <v>305</v>
      </c>
      <c r="E19" s="81">
        <v>30</v>
      </c>
      <c r="F19" s="81" t="s">
        <v>130</v>
      </c>
      <c r="G19" s="81">
        <v>5</v>
      </c>
      <c r="H19" s="81" t="s">
        <v>164</v>
      </c>
      <c r="I19" s="81">
        <v>11</v>
      </c>
      <c r="J19" s="81"/>
      <c r="K19" s="83"/>
      <c r="L19" s="84" t="s">
        <v>131</v>
      </c>
      <c r="M19" s="83" t="s">
        <v>132</v>
      </c>
      <c r="N19" s="81" t="s">
        <v>306</v>
      </c>
      <c r="O19" s="81">
        <v>19</v>
      </c>
      <c r="P19" s="81"/>
      <c r="Q19" s="81"/>
      <c r="R19" s="83"/>
      <c r="S19" s="81"/>
      <c r="T19" s="85"/>
      <c r="U19" s="81"/>
      <c r="V19" s="75" t="s">
        <v>134</v>
      </c>
      <c r="W19" s="80">
        <f>AC27</f>
        <v>32.1</v>
      </c>
      <c r="X19" s="68" t="s">
        <v>135</v>
      </c>
      <c r="Y19" s="68">
        <f>AB20</f>
        <v>1.6</v>
      </c>
      <c r="Z19" s="48"/>
      <c r="AA19" s="86" t="s">
        <v>136</v>
      </c>
      <c r="AB19" s="50">
        <v>2.5</v>
      </c>
      <c r="AC19" s="87">
        <f>AB19*7</f>
        <v>17.5</v>
      </c>
      <c r="AD19" s="50">
        <f>AB19*5</f>
        <v>12.5</v>
      </c>
      <c r="AE19" s="50" t="s">
        <v>307</v>
      </c>
      <c r="AF19" s="88">
        <f>AC19*4+AD19*9</f>
        <v>182.5</v>
      </c>
    </row>
    <row r="20" spans="1:32" ht="27.95" customHeight="1" x14ac:dyDescent="0.3">
      <c r="B20" s="78" t="s">
        <v>138</v>
      </c>
      <c r="C20" s="184"/>
      <c r="D20" s="81"/>
      <c r="E20" s="81"/>
      <c r="F20" s="81" t="s">
        <v>129</v>
      </c>
      <c r="G20" s="83">
        <v>15</v>
      </c>
      <c r="H20" s="81" t="s">
        <v>261</v>
      </c>
      <c r="I20" s="81">
        <v>2</v>
      </c>
      <c r="J20" s="81"/>
      <c r="K20" s="83"/>
      <c r="L20" s="81"/>
      <c r="M20" s="83"/>
      <c r="N20" s="81" t="s">
        <v>167</v>
      </c>
      <c r="O20" s="83">
        <v>0.5</v>
      </c>
      <c r="P20" s="81"/>
      <c r="Q20" s="81"/>
      <c r="R20" s="83"/>
      <c r="S20" s="81"/>
      <c r="T20" s="81"/>
      <c r="U20" s="83"/>
      <c r="V20" s="89" t="s">
        <v>141</v>
      </c>
      <c r="W20" s="80">
        <f>AF27</f>
        <v>775.4</v>
      </c>
      <c r="X20" s="76" t="s">
        <v>142</v>
      </c>
      <c r="Y20" s="68">
        <f>AB21</f>
        <v>2.5</v>
      </c>
      <c r="Z20" s="61"/>
      <c r="AA20" s="48" t="s">
        <v>216</v>
      </c>
      <c r="AB20" s="50">
        <v>1.6</v>
      </c>
      <c r="AC20" s="50">
        <f>AB20*1</f>
        <v>1.6</v>
      </c>
      <c r="AD20" s="50" t="s">
        <v>307</v>
      </c>
      <c r="AE20" s="50">
        <f>AB20*5</f>
        <v>8</v>
      </c>
      <c r="AF20" s="50">
        <f>AC20*4+AE20*4</f>
        <v>38.4</v>
      </c>
    </row>
    <row r="21" spans="1:32" ht="27.95" customHeight="1" x14ac:dyDescent="0.25">
      <c r="B21" s="186" t="s">
        <v>168</v>
      </c>
      <c r="C21" s="184"/>
      <c r="D21" s="81"/>
      <c r="E21" s="81"/>
      <c r="F21" s="81" t="s">
        <v>262</v>
      </c>
      <c r="G21" s="83" t="s">
        <v>132</v>
      </c>
      <c r="H21" s="81" t="s">
        <v>130</v>
      </c>
      <c r="I21" s="81">
        <v>0.5</v>
      </c>
      <c r="J21" s="81"/>
      <c r="K21" s="81"/>
      <c r="L21" s="84"/>
      <c r="M21" s="84"/>
      <c r="N21" s="81"/>
      <c r="O21" s="83"/>
      <c r="P21" s="84"/>
      <c r="Q21" s="82"/>
      <c r="R21" s="84"/>
      <c r="S21" s="81"/>
      <c r="T21" s="81"/>
      <c r="U21" s="83"/>
      <c r="V21" s="89"/>
      <c r="W21" s="75"/>
      <c r="X21" s="68" t="s">
        <v>148</v>
      </c>
      <c r="Y21" s="68">
        <f>AB22</f>
        <v>0</v>
      </c>
      <c r="Z21" s="48"/>
      <c r="AA21" s="48" t="s">
        <v>149</v>
      </c>
      <c r="AB21" s="50">
        <v>2.5</v>
      </c>
      <c r="AC21" s="50"/>
      <c r="AD21" s="50">
        <f>AB21*5</f>
        <v>12.5</v>
      </c>
      <c r="AE21" s="50" t="s">
        <v>144</v>
      </c>
      <c r="AF21" s="50">
        <f>AD21*9</f>
        <v>112.5</v>
      </c>
    </row>
    <row r="22" spans="1:32" ht="27.95" customHeight="1" x14ac:dyDescent="0.3">
      <c r="B22" s="186"/>
      <c r="C22" s="185"/>
      <c r="D22" s="81"/>
      <c r="E22" s="81"/>
      <c r="F22" s="81"/>
      <c r="G22" s="83"/>
      <c r="H22" s="81" t="s">
        <v>147</v>
      </c>
      <c r="I22" s="81">
        <v>0.5</v>
      </c>
      <c r="J22" s="84"/>
      <c r="K22" s="81"/>
      <c r="L22" s="81"/>
      <c r="M22" s="81"/>
      <c r="N22" s="81"/>
      <c r="O22" s="81"/>
      <c r="P22" s="81"/>
      <c r="Q22" s="82"/>
      <c r="R22" s="81"/>
      <c r="S22" s="81"/>
      <c r="T22" s="81"/>
      <c r="U22" s="81"/>
      <c r="V22" s="80"/>
      <c r="W22" s="80"/>
      <c r="X22" s="90"/>
      <c r="Y22" s="68"/>
      <c r="Z22" s="61"/>
      <c r="AA22" s="48" t="s">
        <v>308</v>
      </c>
      <c r="AE22" s="48">
        <f>AB22*15</f>
        <v>0</v>
      </c>
    </row>
    <row r="23" spans="1:32" s="91" customFormat="1" ht="27.95" hidden="1" customHeight="1" x14ac:dyDescent="0.3">
      <c r="B23" s="92"/>
      <c r="C23" s="93"/>
      <c r="D23" s="81"/>
      <c r="E23" s="81"/>
      <c r="F23" s="81"/>
      <c r="G23" s="83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1"/>
      <c r="S23" s="81"/>
      <c r="T23" s="81"/>
      <c r="U23" s="81"/>
      <c r="V23" s="94"/>
      <c r="W23" s="94"/>
      <c r="X23" s="95"/>
      <c r="Y23" s="96"/>
      <c r="Z23" s="97"/>
      <c r="AA23" s="98"/>
      <c r="AB23" s="70"/>
      <c r="AC23" s="98"/>
      <c r="AD23" s="98"/>
      <c r="AE23" s="98"/>
      <c r="AF23" s="98"/>
    </row>
    <row r="24" spans="1:32" s="91" customFormat="1" ht="27.95" hidden="1" customHeight="1" x14ac:dyDescent="0.3">
      <c r="B24" s="92"/>
      <c r="C24" s="93"/>
      <c r="D24" s="81"/>
      <c r="E24" s="81"/>
      <c r="F24" s="81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1"/>
      <c r="S24" s="81"/>
      <c r="T24" s="81"/>
      <c r="U24" s="81"/>
      <c r="V24" s="94"/>
      <c r="W24" s="94"/>
      <c r="X24" s="95"/>
      <c r="Y24" s="96"/>
      <c r="Z24" s="97"/>
      <c r="AA24" s="98"/>
      <c r="AB24" s="70"/>
      <c r="AC24" s="98"/>
      <c r="AD24" s="98"/>
      <c r="AE24" s="98"/>
      <c r="AF24" s="98"/>
    </row>
    <row r="25" spans="1:32" s="91" customFormat="1" ht="27.95" hidden="1" customHeight="1" x14ac:dyDescent="0.3">
      <c r="B25" s="92"/>
      <c r="C25" s="93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1"/>
      <c r="S25" s="81"/>
      <c r="T25" s="81"/>
      <c r="U25" s="81"/>
      <c r="V25" s="94"/>
      <c r="W25" s="94"/>
      <c r="X25" s="95"/>
      <c r="Y25" s="96"/>
      <c r="Z25" s="97"/>
      <c r="AA25" s="98"/>
      <c r="AB25" s="70"/>
      <c r="AC25" s="98"/>
      <c r="AD25" s="98"/>
      <c r="AE25" s="98"/>
      <c r="AF25" s="98"/>
    </row>
    <row r="26" spans="1:32" s="91" customFormat="1" ht="27.95" hidden="1" customHeight="1" x14ac:dyDescent="0.3">
      <c r="B26" s="92"/>
      <c r="C26" s="93"/>
      <c r="D26" s="81"/>
      <c r="E26" s="81"/>
      <c r="F26" s="81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1"/>
      <c r="U26" s="81"/>
      <c r="V26" s="94"/>
      <c r="W26" s="94"/>
      <c r="X26" s="95"/>
      <c r="Y26" s="96"/>
      <c r="Z26" s="97"/>
      <c r="AA26" s="98"/>
      <c r="AB26" s="70"/>
      <c r="AC26" s="98"/>
      <c r="AD26" s="98"/>
      <c r="AE26" s="98"/>
      <c r="AF26" s="98"/>
    </row>
    <row r="27" spans="1:32" ht="27.95" customHeight="1" x14ac:dyDescent="0.25">
      <c r="B27" s="99" t="s">
        <v>152</v>
      </c>
      <c r="C27" s="10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2"/>
      <c r="U27" s="81"/>
      <c r="V27" s="89"/>
      <c r="W27" s="89"/>
      <c r="X27" s="101"/>
      <c r="Y27" s="68"/>
      <c r="Z27" s="48"/>
      <c r="AC27" s="48">
        <f>SUM(AC18:AC22)</f>
        <v>32.1</v>
      </c>
      <c r="AD27" s="48">
        <f>SUM(AD18:AD22)</f>
        <v>25</v>
      </c>
      <c r="AE27" s="48">
        <f>SUM(AE18:AE22)</f>
        <v>105.5</v>
      </c>
      <c r="AF27" s="48">
        <f>AC27*4+AD27*9+AE27*4</f>
        <v>775.4</v>
      </c>
    </row>
    <row r="28" spans="1:32" ht="27.95" customHeight="1" x14ac:dyDescent="0.3">
      <c r="A28" s="102"/>
      <c r="B28" s="103"/>
      <c r="C28" s="104"/>
      <c r="D28" s="105"/>
      <c r="E28" s="106"/>
      <c r="F28" s="106"/>
      <c r="G28" s="107"/>
      <c r="H28" s="106"/>
      <c r="I28" s="107"/>
      <c r="J28" s="106"/>
      <c r="K28" s="107"/>
      <c r="L28" s="106"/>
      <c r="M28" s="106"/>
      <c r="N28" s="106"/>
      <c r="O28" s="107"/>
      <c r="P28" s="106"/>
      <c r="Q28" s="105"/>
      <c r="R28" s="106"/>
      <c r="S28" s="106"/>
      <c r="T28" s="105"/>
      <c r="U28" s="107"/>
      <c r="V28" s="80"/>
      <c r="W28" s="80"/>
      <c r="X28" s="90"/>
      <c r="Y28" s="68"/>
      <c r="Z28" s="61"/>
      <c r="AC28" s="108">
        <f>AC27*4/AF27</f>
        <v>0.1655919525406242</v>
      </c>
      <c r="AD28" s="108">
        <f>AD27*9/AF27</f>
        <v>0.29017281403146766</v>
      </c>
      <c r="AE28" s="108">
        <f>AE27*4/AF27</f>
        <v>0.54423523342790814</v>
      </c>
    </row>
    <row r="29" spans="1:32" s="71" customFormat="1" ht="65.099999999999994" customHeight="1" x14ac:dyDescent="0.3">
      <c r="B29" s="72">
        <v>5</v>
      </c>
      <c r="C29" s="183"/>
      <c r="D29" s="73" t="s">
        <v>48</v>
      </c>
      <c r="E29" s="74" t="s">
        <v>108</v>
      </c>
      <c r="F29" s="73" t="s">
        <v>309</v>
      </c>
      <c r="G29" s="74" t="s">
        <v>108</v>
      </c>
      <c r="H29" s="73" t="s">
        <v>310</v>
      </c>
      <c r="I29" s="74" t="s">
        <v>108</v>
      </c>
      <c r="J29" s="73" t="s">
        <v>57</v>
      </c>
      <c r="K29" s="74" t="s">
        <v>108</v>
      </c>
      <c r="L29" s="73" t="s">
        <v>311</v>
      </c>
      <c r="M29" s="74" t="s">
        <v>108</v>
      </c>
      <c r="N29" s="73" t="s">
        <v>64</v>
      </c>
      <c r="O29" s="74" t="s">
        <v>108</v>
      </c>
      <c r="P29" s="73"/>
      <c r="Q29" s="73"/>
      <c r="R29" s="74" t="s">
        <v>108</v>
      </c>
      <c r="S29" s="73"/>
      <c r="T29" s="73"/>
      <c r="U29" s="74" t="s">
        <v>108</v>
      </c>
      <c r="V29" s="75" t="s">
        <v>113</v>
      </c>
      <c r="W29" s="75">
        <f>AE39</f>
        <v>105.5</v>
      </c>
      <c r="X29" s="76" t="s">
        <v>114</v>
      </c>
      <c r="Y29" s="68">
        <f>AB30</f>
        <v>6.5</v>
      </c>
      <c r="Z29" s="48"/>
      <c r="AA29" s="48"/>
      <c r="AB29" s="50"/>
      <c r="AC29" s="48" t="s">
        <v>115</v>
      </c>
      <c r="AD29" s="48" t="s">
        <v>312</v>
      </c>
      <c r="AE29" s="48" t="s">
        <v>272</v>
      </c>
      <c r="AF29" s="48" t="s">
        <v>118</v>
      </c>
    </row>
    <row r="30" spans="1:32" ht="27.95" customHeight="1" x14ac:dyDescent="0.3">
      <c r="B30" s="78" t="s">
        <v>119</v>
      </c>
      <c r="C30" s="184"/>
      <c r="D30" s="79" t="s">
        <v>120</v>
      </c>
      <c r="E30" s="79">
        <v>120</v>
      </c>
      <c r="F30" s="79" t="s">
        <v>164</v>
      </c>
      <c r="G30" s="79">
        <v>60</v>
      </c>
      <c r="H30" s="79" t="s">
        <v>313</v>
      </c>
      <c r="I30" s="79">
        <v>18</v>
      </c>
      <c r="J30" s="79" t="s">
        <v>16</v>
      </c>
      <c r="K30" s="79">
        <v>50</v>
      </c>
      <c r="L30" s="79" t="s">
        <v>249</v>
      </c>
      <c r="M30" s="79">
        <v>100</v>
      </c>
      <c r="N30" s="79" t="s">
        <v>314</v>
      </c>
      <c r="O30" s="79">
        <v>5</v>
      </c>
      <c r="P30" s="79"/>
      <c r="Q30" s="79"/>
      <c r="R30" s="79"/>
      <c r="S30" s="79"/>
      <c r="T30" s="79"/>
      <c r="U30" s="79"/>
      <c r="V30" s="75" t="s">
        <v>126</v>
      </c>
      <c r="W30" s="80">
        <f>AD39</f>
        <v>25</v>
      </c>
      <c r="X30" s="76" t="s">
        <v>127</v>
      </c>
      <c r="Y30" s="68">
        <f>AB31</f>
        <v>2.5</v>
      </c>
      <c r="Z30" s="61"/>
      <c r="AA30" s="70" t="s">
        <v>128</v>
      </c>
      <c r="AB30" s="50">
        <v>6.5</v>
      </c>
      <c r="AC30" s="50">
        <f>AB30*2</f>
        <v>13</v>
      </c>
      <c r="AD30" s="50"/>
      <c r="AE30" s="50">
        <f>AB30*15</f>
        <v>97.5</v>
      </c>
      <c r="AF30" s="50">
        <f>AC30*4+AE30*4</f>
        <v>442</v>
      </c>
    </row>
    <row r="31" spans="1:32" ht="27.95" customHeight="1" x14ac:dyDescent="0.3">
      <c r="B31" s="78">
        <v>18</v>
      </c>
      <c r="C31" s="184"/>
      <c r="D31" s="81" t="s">
        <v>129</v>
      </c>
      <c r="E31" s="81">
        <v>10</v>
      </c>
      <c r="F31" s="81" t="s">
        <v>182</v>
      </c>
      <c r="G31" s="81" t="s">
        <v>140</v>
      </c>
      <c r="H31" s="81" t="s">
        <v>315</v>
      </c>
      <c r="I31" s="81"/>
      <c r="J31" s="81" t="s">
        <v>130</v>
      </c>
      <c r="K31" s="83">
        <v>0.5</v>
      </c>
      <c r="L31" s="84" t="s">
        <v>131</v>
      </c>
      <c r="M31" s="83" t="s">
        <v>132</v>
      </c>
      <c r="N31" s="81" t="s">
        <v>316</v>
      </c>
      <c r="O31" s="81">
        <v>2</v>
      </c>
      <c r="P31" s="81"/>
      <c r="Q31" s="81"/>
      <c r="R31" s="83"/>
      <c r="S31" s="81"/>
      <c r="T31" s="85"/>
      <c r="U31" s="81"/>
      <c r="V31" s="75" t="s">
        <v>134</v>
      </c>
      <c r="W31" s="80">
        <f>AC39</f>
        <v>32.1</v>
      </c>
      <c r="X31" s="68" t="s">
        <v>135</v>
      </c>
      <c r="Y31" s="68">
        <f>AB32</f>
        <v>1.6</v>
      </c>
      <c r="Z31" s="48"/>
      <c r="AA31" s="86" t="s">
        <v>212</v>
      </c>
      <c r="AB31" s="50">
        <v>2.5</v>
      </c>
      <c r="AC31" s="87">
        <f>AB31*7</f>
        <v>17.5</v>
      </c>
      <c r="AD31" s="50">
        <f>AB31*5</f>
        <v>12.5</v>
      </c>
      <c r="AE31" s="50" t="s">
        <v>217</v>
      </c>
      <c r="AF31" s="88">
        <f>AC31*4+AD31*9</f>
        <v>182.5</v>
      </c>
    </row>
    <row r="32" spans="1:32" ht="27.95" customHeight="1" x14ac:dyDescent="0.3">
      <c r="B32" s="78" t="s">
        <v>138</v>
      </c>
      <c r="C32" s="184"/>
      <c r="D32" s="81" t="s">
        <v>164</v>
      </c>
      <c r="E32" s="81">
        <v>11</v>
      </c>
      <c r="F32" s="81"/>
      <c r="G32" s="83"/>
      <c r="H32" s="81"/>
      <c r="I32" s="81"/>
      <c r="J32" s="81" t="s">
        <v>186</v>
      </c>
      <c r="K32" s="83">
        <v>1</v>
      </c>
      <c r="L32" s="81"/>
      <c r="M32" s="83"/>
      <c r="N32" s="81" t="s">
        <v>317</v>
      </c>
      <c r="O32" s="83" t="s">
        <v>132</v>
      </c>
      <c r="P32" s="81"/>
      <c r="Q32" s="81"/>
      <c r="R32" s="83"/>
      <c r="S32" s="81"/>
      <c r="T32" s="81"/>
      <c r="U32" s="83"/>
      <c r="V32" s="89" t="s">
        <v>141</v>
      </c>
      <c r="W32" s="80">
        <f>AF39</f>
        <v>775.4</v>
      </c>
      <c r="X32" s="76" t="s">
        <v>142</v>
      </c>
      <c r="Y32" s="68">
        <f>AB33</f>
        <v>2.5</v>
      </c>
      <c r="Z32" s="61"/>
      <c r="AA32" s="48" t="s">
        <v>282</v>
      </c>
      <c r="AB32" s="50">
        <v>1.6</v>
      </c>
      <c r="AC32" s="50">
        <f>AB32*1</f>
        <v>1.6</v>
      </c>
      <c r="AD32" s="50" t="s">
        <v>217</v>
      </c>
      <c r="AE32" s="50">
        <f>AB32*5</f>
        <v>8</v>
      </c>
      <c r="AF32" s="50">
        <f>AC32*4+AE32*4</f>
        <v>38.4</v>
      </c>
    </row>
    <row r="33" spans="1:32" ht="27.95" customHeight="1" x14ac:dyDescent="0.25">
      <c r="B33" s="186" t="s">
        <v>183</v>
      </c>
      <c r="C33" s="184"/>
      <c r="D33" s="81" t="s">
        <v>181</v>
      </c>
      <c r="E33" s="81">
        <v>10</v>
      </c>
      <c r="F33" s="81"/>
      <c r="G33" s="83"/>
      <c r="H33" s="81"/>
      <c r="I33" s="81"/>
      <c r="J33" s="81"/>
      <c r="K33" s="81"/>
      <c r="L33" s="84"/>
      <c r="M33" s="84"/>
      <c r="N33" s="81"/>
      <c r="O33" s="83"/>
      <c r="P33" s="84"/>
      <c r="Q33" s="82"/>
      <c r="R33" s="84"/>
      <c r="S33" s="81"/>
      <c r="T33" s="81"/>
      <c r="U33" s="83"/>
      <c r="V33" s="89"/>
      <c r="W33" s="75"/>
      <c r="X33" s="68" t="s">
        <v>148</v>
      </c>
      <c r="Y33" s="68">
        <f>AB34</f>
        <v>0</v>
      </c>
      <c r="Z33" s="48"/>
      <c r="AA33" s="48" t="s">
        <v>219</v>
      </c>
      <c r="AB33" s="50">
        <v>2.5</v>
      </c>
      <c r="AC33" s="50"/>
      <c r="AD33" s="50">
        <f>AB33*5</f>
        <v>12.5</v>
      </c>
      <c r="AE33" s="50" t="s">
        <v>217</v>
      </c>
      <c r="AF33" s="50">
        <f>AD33*9</f>
        <v>112.5</v>
      </c>
    </row>
    <row r="34" spans="1:32" ht="27.95" customHeight="1" x14ac:dyDescent="0.3">
      <c r="B34" s="186"/>
      <c r="C34" s="185"/>
      <c r="D34" s="81" t="s">
        <v>130</v>
      </c>
      <c r="E34" s="81">
        <v>2</v>
      </c>
      <c r="F34" s="81"/>
      <c r="G34" s="83"/>
      <c r="H34" s="81"/>
      <c r="I34" s="81"/>
      <c r="J34" s="84"/>
      <c r="K34" s="81"/>
      <c r="L34" s="81"/>
      <c r="M34" s="81"/>
      <c r="N34" s="81"/>
      <c r="O34" s="81"/>
      <c r="P34" s="81"/>
      <c r="Q34" s="82"/>
      <c r="R34" s="81"/>
      <c r="S34" s="81"/>
      <c r="T34" s="81"/>
      <c r="U34" s="81"/>
      <c r="V34" s="80"/>
      <c r="W34" s="80"/>
      <c r="X34" s="90"/>
      <c r="Y34" s="68"/>
      <c r="Z34" s="61"/>
      <c r="AA34" s="48" t="s">
        <v>318</v>
      </c>
      <c r="AE34" s="48">
        <f>AB34*15</f>
        <v>0</v>
      </c>
    </row>
    <row r="35" spans="1:32" s="91" customFormat="1" ht="27.95" customHeight="1" x14ac:dyDescent="0.3">
      <c r="B35" s="92"/>
      <c r="C35" s="93"/>
      <c r="D35" s="81" t="s">
        <v>186</v>
      </c>
      <c r="E35" s="81">
        <v>1</v>
      </c>
      <c r="F35" s="81"/>
      <c r="G35" s="83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94"/>
      <c r="W35" s="94"/>
      <c r="X35" s="95"/>
      <c r="Y35" s="96"/>
      <c r="Z35" s="97"/>
      <c r="AA35" s="98"/>
      <c r="AB35" s="70"/>
      <c r="AC35" s="98"/>
      <c r="AD35" s="98"/>
      <c r="AE35" s="98"/>
      <c r="AF35" s="98"/>
    </row>
    <row r="36" spans="1:32" s="91" customFormat="1" ht="27.95" hidden="1" customHeight="1" x14ac:dyDescent="0.3">
      <c r="B36" s="92"/>
      <c r="C36" s="93"/>
      <c r="D36" s="81"/>
      <c r="E36" s="81"/>
      <c r="F36" s="81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1"/>
      <c r="S36" s="81"/>
      <c r="T36" s="81"/>
      <c r="U36" s="81"/>
      <c r="V36" s="94"/>
      <c r="W36" s="94"/>
      <c r="X36" s="95"/>
      <c r="Y36" s="96"/>
      <c r="Z36" s="97"/>
      <c r="AA36" s="98"/>
      <c r="AB36" s="70"/>
      <c r="AC36" s="98"/>
      <c r="AD36" s="98"/>
      <c r="AE36" s="98"/>
      <c r="AF36" s="98"/>
    </row>
    <row r="37" spans="1:32" s="91" customFormat="1" ht="27.95" hidden="1" customHeight="1" x14ac:dyDescent="0.3">
      <c r="B37" s="92"/>
      <c r="C37" s="93"/>
      <c r="D37" s="81"/>
      <c r="E37" s="81"/>
      <c r="F37" s="81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4"/>
      <c r="W37" s="94"/>
      <c r="X37" s="95"/>
      <c r="Y37" s="96"/>
      <c r="Z37" s="97"/>
      <c r="AA37" s="98"/>
      <c r="AB37" s="70"/>
      <c r="AC37" s="98"/>
      <c r="AD37" s="98"/>
      <c r="AE37" s="98"/>
      <c r="AF37" s="98"/>
    </row>
    <row r="38" spans="1:32" s="91" customFormat="1" ht="27.95" hidden="1" customHeight="1" x14ac:dyDescent="0.3">
      <c r="B38" s="92"/>
      <c r="C38" s="93"/>
      <c r="D38" s="81"/>
      <c r="E38" s="81"/>
      <c r="F38" s="81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1"/>
      <c r="S38" s="81"/>
      <c r="T38" s="81"/>
      <c r="U38" s="81"/>
      <c r="V38" s="94"/>
      <c r="W38" s="94"/>
      <c r="X38" s="95"/>
      <c r="Y38" s="96"/>
      <c r="Z38" s="97"/>
      <c r="AA38" s="98"/>
      <c r="AB38" s="70"/>
      <c r="AC38" s="98"/>
      <c r="AD38" s="98"/>
      <c r="AE38" s="98"/>
      <c r="AF38" s="98"/>
    </row>
    <row r="39" spans="1:32" ht="27.95" customHeight="1" x14ac:dyDescent="0.25">
      <c r="B39" s="99" t="s">
        <v>152</v>
      </c>
      <c r="C39" s="100"/>
      <c r="D39" s="81" t="s">
        <v>215</v>
      </c>
      <c r="E39" s="81">
        <v>5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1"/>
      <c r="S39" s="81"/>
      <c r="T39" s="82"/>
      <c r="U39" s="81"/>
      <c r="V39" s="89"/>
      <c r="W39" s="89"/>
      <c r="X39" s="101"/>
      <c r="Y39" s="68"/>
      <c r="Z39" s="48"/>
      <c r="AC39" s="48">
        <f>SUM(AC30:AC34)</f>
        <v>32.1</v>
      </c>
      <c r="AD39" s="48">
        <f>SUM(AD30:AD34)</f>
        <v>25</v>
      </c>
      <c r="AE39" s="48">
        <f>SUM(AE30:AE34)</f>
        <v>105.5</v>
      </c>
      <c r="AF39" s="48">
        <f>AC39*4+AD39*9+AE39*4</f>
        <v>775.4</v>
      </c>
    </row>
    <row r="40" spans="1:32" ht="27.95" customHeight="1" x14ac:dyDescent="0.3">
      <c r="A40" s="102"/>
      <c r="B40" s="103"/>
      <c r="C40" s="104"/>
      <c r="D40" s="81" t="s">
        <v>319</v>
      </c>
      <c r="E40" s="81" t="s">
        <v>132</v>
      </c>
      <c r="F40" s="106"/>
      <c r="G40" s="107"/>
      <c r="H40" s="106"/>
      <c r="I40" s="107"/>
      <c r="J40" s="106"/>
      <c r="K40" s="107"/>
      <c r="L40" s="106"/>
      <c r="M40" s="106"/>
      <c r="N40" s="106"/>
      <c r="O40" s="107"/>
      <c r="P40" s="106"/>
      <c r="Q40" s="105"/>
      <c r="R40" s="106"/>
      <c r="S40" s="106"/>
      <c r="T40" s="105"/>
      <c r="U40" s="107"/>
      <c r="V40" s="80"/>
      <c r="W40" s="80"/>
      <c r="X40" s="90"/>
      <c r="Y40" s="68"/>
      <c r="Z40" s="61"/>
      <c r="AC40" s="108">
        <f>AC39*4/AF39</f>
        <v>0.1655919525406242</v>
      </c>
      <c r="AD40" s="108">
        <f>AD39*9/AF39</f>
        <v>0.29017281403146766</v>
      </c>
      <c r="AE40" s="108">
        <f>AE39*4/AF39</f>
        <v>0.54423523342790814</v>
      </c>
    </row>
    <row r="41" spans="1:32" s="71" customFormat="1" ht="65.099999999999994" customHeight="1" x14ac:dyDescent="0.3">
      <c r="B41" s="72">
        <v>5</v>
      </c>
      <c r="C41" s="183"/>
      <c r="D41" s="73" t="s">
        <v>3</v>
      </c>
      <c r="E41" s="74" t="s">
        <v>108</v>
      </c>
      <c r="F41" s="73" t="s">
        <v>51</v>
      </c>
      <c r="G41" s="74" t="s">
        <v>108</v>
      </c>
      <c r="H41" s="73" t="s">
        <v>54</v>
      </c>
      <c r="I41" s="74" t="s">
        <v>108</v>
      </c>
      <c r="J41" s="73" t="s">
        <v>58</v>
      </c>
      <c r="K41" s="74" t="s">
        <v>108</v>
      </c>
      <c r="L41" s="73" t="s">
        <v>320</v>
      </c>
      <c r="M41" s="74" t="s">
        <v>108</v>
      </c>
      <c r="N41" s="73" t="s">
        <v>65</v>
      </c>
      <c r="O41" s="74" t="s">
        <v>108</v>
      </c>
      <c r="P41" s="73"/>
      <c r="Q41" s="73"/>
      <c r="R41" s="74" t="s">
        <v>108</v>
      </c>
      <c r="S41" s="73"/>
      <c r="T41" s="73"/>
      <c r="U41" s="74" t="s">
        <v>108</v>
      </c>
      <c r="V41" s="75" t="s">
        <v>113</v>
      </c>
      <c r="W41" s="75">
        <f>AE51</f>
        <v>105.5</v>
      </c>
      <c r="X41" s="76" t="s">
        <v>114</v>
      </c>
      <c r="Y41" s="68">
        <f>AB42</f>
        <v>6.5</v>
      </c>
      <c r="Z41" s="48"/>
      <c r="AA41" s="48"/>
      <c r="AB41" s="50"/>
      <c r="AC41" s="48" t="s">
        <v>271</v>
      </c>
      <c r="AD41" s="48" t="s">
        <v>205</v>
      </c>
      <c r="AE41" s="48" t="s">
        <v>272</v>
      </c>
      <c r="AF41" s="48" t="s">
        <v>206</v>
      </c>
    </row>
    <row r="42" spans="1:32" ht="27.95" customHeight="1" x14ac:dyDescent="0.3">
      <c r="B42" s="78" t="s">
        <v>119</v>
      </c>
      <c r="C42" s="184"/>
      <c r="D42" s="79" t="s">
        <v>120</v>
      </c>
      <c r="E42" s="79">
        <v>90</v>
      </c>
      <c r="F42" s="79" t="s">
        <v>191</v>
      </c>
      <c r="G42" s="79">
        <v>136</v>
      </c>
      <c r="H42" s="79" t="s">
        <v>321</v>
      </c>
      <c r="I42" s="79">
        <v>35</v>
      </c>
      <c r="J42" s="79" t="s">
        <v>208</v>
      </c>
      <c r="K42" s="79">
        <v>40</v>
      </c>
      <c r="L42" s="79" t="s">
        <v>322</v>
      </c>
      <c r="M42" s="79">
        <v>100</v>
      </c>
      <c r="N42" s="79" t="s">
        <v>161</v>
      </c>
      <c r="O42" s="79">
        <v>20</v>
      </c>
      <c r="P42" s="79"/>
      <c r="Q42" s="79"/>
      <c r="R42" s="79"/>
      <c r="S42" s="79"/>
      <c r="T42" s="79"/>
      <c r="U42" s="79"/>
      <c r="V42" s="75" t="s">
        <v>126</v>
      </c>
      <c r="W42" s="80">
        <f>AD51</f>
        <v>25</v>
      </c>
      <c r="X42" s="76" t="s">
        <v>127</v>
      </c>
      <c r="Y42" s="68">
        <f>AB43</f>
        <v>2.5</v>
      </c>
      <c r="Z42" s="61"/>
      <c r="AA42" s="70" t="s">
        <v>196</v>
      </c>
      <c r="AB42" s="50">
        <v>6.5</v>
      </c>
      <c r="AC42" s="50">
        <f>AB42*2</f>
        <v>13</v>
      </c>
      <c r="AD42" s="50"/>
      <c r="AE42" s="50">
        <f>AB42*15</f>
        <v>97.5</v>
      </c>
      <c r="AF42" s="50">
        <f>AC42*4+AE42*4</f>
        <v>442</v>
      </c>
    </row>
    <row r="43" spans="1:32" ht="27.95" customHeight="1" x14ac:dyDescent="0.3">
      <c r="B43" s="78">
        <v>19</v>
      </c>
      <c r="C43" s="184"/>
      <c r="D43" s="81" t="s">
        <v>197</v>
      </c>
      <c r="E43" s="81">
        <v>30</v>
      </c>
      <c r="F43" s="81" t="s">
        <v>323</v>
      </c>
      <c r="G43" s="81" t="s">
        <v>132</v>
      </c>
      <c r="H43" s="81" t="s">
        <v>324</v>
      </c>
      <c r="I43" s="81">
        <v>1</v>
      </c>
      <c r="J43" s="81" t="s">
        <v>164</v>
      </c>
      <c r="K43" s="83">
        <v>11</v>
      </c>
      <c r="L43" s="84" t="s">
        <v>130</v>
      </c>
      <c r="M43" s="83">
        <v>1</v>
      </c>
      <c r="N43" s="81" t="s">
        <v>325</v>
      </c>
      <c r="O43" s="81">
        <v>3</v>
      </c>
      <c r="P43" s="81"/>
      <c r="Q43" s="81"/>
      <c r="R43" s="83"/>
      <c r="S43" s="81"/>
      <c r="T43" s="85"/>
      <c r="U43" s="81"/>
      <c r="V43" s="75" t="s">
        <v>134</v>
      </c>
      <c r="W43" s="80">
        <f>AC51</f>
        <v>32.1</v>
      </c>
      <c r="X43" s="68" t="s">
        <v>135</v>
      </c>
      <c r="Y43" s="68">
        <f>AB44</f>
        <v>1.6</v>
      </c>
      <c r="Z43" s="48"/>
      <c r="AA43" s="86" t="s">
        <v>292</v>
      </c>
      <c r="AB43" s="50">
        <v>2.5</v>
      </c>
      <c r="AC43" s="87">
        <f>AB43*7</f>
        <v>17.5</v>
      </c>
      <c r="AD43" s="50">
        <f>AB43*5</f>
        <v>12.5</v>
      </c>
      <c r="AE43" s="50" t="s">
        <v>217</v>
      </c>
      <c r="AF43" s="88">
        <f>AC43*4+AD43*9</f>
        <v>182.5</v>
      </c>
    </row>
    <row r="44" spans="1:32" ht="27.95" customHeight="1" x14ac:dyDescent="0.3">
      <c r="B44" s="78" t="s">
        <v>138</v>
      </c>
      <c r="C44" s="184"/>
      <c r="D44" s="81"/>
      <c r="E44" s="81"/>
      <c r="F44" s="81"/>
      <c r="G44" s="83"/>
      <c r="H44" s="81" t="s">
        <v>130</v>
      </c>
      <c r="I44" s="81">
        <v>1</v>
      </c>
      <c r="J44" s="81"/>
      <c r="K44" s="83"/>
      <c r="L44" s="81" t="s">
        <v>131</v>
      </c>
      <c r="M44" s="83" t="s">
        <v>132</v>
      </c>
      <c r="N44" s="81" t="s">
        <v>167</v>
      </c>
      <c r="O44" s="83" t="s">
        <v>434</v>
      </c>
      <c r="P44" s="81"/>
      <c r="Q44" s="81"/>
      <c r="R44" s="83"/>
      <c r="S44" s="81"/>
      <c r="T44" s="81"/>
      <c r="U44" s="83"/>
      <c r="V44" s="89" t="s">
        <v>141</v>
      </c>
      <c r="W44" s="80">
        <f>AF51</f>
        <v>775.4</v>
      </c>
      <c r="X44" s="76" t="s">
        <v>142</v>
      </c>
      <c r="Y44" s="68">
        <f>AB45</f>
        <v>2.5</v>
      </c>
      <c r="Z44" s="61"/>
      <c r="AA44" s="48" t="s">
        <v>282</v>
      </c>
      <c r="AB44" s="50">
        <v>1.6</v>
      </c>
      <c r="AC44" s="50">
        <f>AB44*1</f>
        <v>1.6</v>
      </c>
      <c r="AD44" s="50" t="s">
        <v>213</v>
      </c>
      <c r="AE44" s="50">
        <f>AB44*5</f>
        <v>8</v>
      </c>
      <c r="AF44" s="50">
        <f>AC44*4+AE44*4</f>
        <v>38.4</v>
      </c>
    </row>
    <row r="45" spans="1:32" ht="27.95" customHeight="1" x14ac:dyDescent="0.25">
      <c r="B45" s="186" t="s">
        <v>202</v>
      </c>
      <c r="C45" s="184"/>
      <c r="D45" s="81"/>
      <c r="E45" s="81"/>
      <c r="F45" s="81"/>
      <c r="G45" s="83"/>
      <c r="H45" s="81" t="s">
        <v>326</v>
      </c>
      <c r="I45" s="81" t="s">
        <v>327</v>
      </c>
      <c r="J45" s="81"/>
      <c r="K45" s="81"/>
      <c r="L45" s="84"/>
      <c r="M45" s="84"/>
      <c r="N45" s="81"/>
      <c r="O45" s="83"/>
      <c r="P45" s="84"/>
      <c r="Q45" s="82"/>
      <c r="R45" s="84"/>
      <c r="S45" s="81"/>
      <c r="T45" s="81"/>
      <c r="U45" s="83"/>
      <c r="V45" s="89"/>
      <c r="W45" s="75"/>
      <c r="X45" s="68" t="s">
        <v>148</v>
      </c>
      <c r="Y45" s="68">
        <f>AB46</f>
        <v>0</v>
      </c>
      <c r="Z45" s="48"/>
      <c r="AA45" s="48" t="s">
        <v>185</v>
      </c>
      <c r="AB45" s="50">
        <v>2.5</v>
      </c>
      <c r="AC45" s="50"/>
      <c r="AD45" s="50">
        <f>AB45*5</f>
        <v>12.5</v>
      </c>
      <c r="AE45" s="50" t="s">
        <v>144</v>
      </c>
      <c r="AF45" s="50">
        <f>AD45*9</f>
        <v>112.5</v>
      </c>
    </row>
    <row r="46" spans="1:32" ht="27.95" customHeight="1" x14ac:dyDescent="0.3">
      <c r="B46" s="186"/>
      <c r="C46" s="185"/>
      <c r="D46" s="81"/>
      <c r="E46" s="81"/>
      <c r="F46" s="81"/>
      <c r="G46" s="83"/>
      <c r="H46" s="81"/>
      <c r="I46" s="81"/>
      <c r="J46" s="84"/>
      <c r="K46" s="81"/>
      <c r="L46" s="81"/>
      <c r="M46" s="81"/>
      <c r="N46" s="81"/>
      <c r="O46" s="81"/>
      <c r="P46" s="81"/>
      <c r="Q46" s="82"/>
      <c r="R46" s="81"/>
      <c r="S46" s="81"/>
      <c r="T46" s="81"/>
      <c r="U46" s="81"/>
      <c r="V46" s="80"/>
      <c r="W46" s="80"/>
      <c r="X46" s="90"/>
      <c r="Y46" s="68"/>
      <c r="Z46" s="61"/>
      <c r="AA46" s="48" t="s">
        <v>268</v>
      </c>
      <c r="AE46" s="48">
        <f>AB46*15</f>
        <v>0</v>
      </c>
    </row>
    <row r="47" spans="1:32" s="91" customFormat="1" ht="27.95" hidden="1" customHeight="1" x14ac:dyDescent="0.3">
      <c r="B47" s="92"/>
      <c r="C47" s="93"/>
      <c r="D47" s="81"/>
      <c r="E47" s="81"/>
      <c r="F47" s="81"/>
      <c r="G47" s="83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1"/>
      <c r="U47" s="81"/>
      <c r="V47" s="94"/>
      <c r="W47" s="94"/>
      <c r="X47" s="95"/>
      <c r="Y47" s="96"/>
      <c r="Z47" s="97"/>
      <c r="AA47" s="98"/>
      <c r="AB47" s="70"/>
      <c r="AC47" s="98"/>
      <c r="AD47" s="98"/>
      <c r="AE47" s="98"/>
      <c r="AF47" s="98"/>
    </row>
    <row r="48" spans="1:32" s="91" customFormat="1" ht="27.95" hidden="1" customHeight="1" x14ac:dyDescent="0.3">
      <c r="B48" s="92"/>
      <c r="C48" s="93"/>
      <c r="D48" s="81"/>
      <c r="E48" s="81"/>
      <c r="F48" s="81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1"/>
      <c r="U48" s="81"/>
      <c r="V48" s="94"/>
      <c r="W48" s="94"/>
      <c r="X48" s="95"/>
      <c r="Y48" s="96"/>
      <c r="Z48" s="97"/>
      <c r="AA48" s="98"/>
      <c r="AB48" s="70"/>
      <c r="AC48" s="98"/>
      <c r="AD48" s="98"/>
      <c r="AE48" s="98"/>
      <c r="AF48" s="98"/>
    </row>
    <row r="49" spans="1:32" s="91" customFormat="1" ht="27.95" hidden="1" customHeight="1" x14ac:dyDescent="0.3">
      <c r="B49" s="92"/>
      <c r="C49" s="93"/>
      <c r="D49" s="81"/>
      <c r="E49" s="81"/>
      <c r="F49" s="81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1"/>
      <c r="U49" s="81"/>
      <c r="V49" s="94"/>
      <c r="W49" s="94"/>
      <c r="X49" s="95"/>
      <c r="Y49" s="96"/>
      <c r="Z49" s="97"/>
      <c r="AA49" s="98"/>
      <c r="AB49" s="70"/>
      <c r="AC49" s="98"/>
      <c r="AD49" s="98"/>
      <c r="AE49" s="98"/>
      <c r="AF49" s="98"/>
    </row>
    <row r="50" spans="1:32" s="91" customFormat="1" ht="27.95" hidden="1" customHeight="1" x14ac:dyDescent="0.3">
      <c r="B50" s="92"/>
      <c r="C50" s="93"/>
      <c r="D50" s="81"/>
      <c r="E50" s="81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81"/>
      <c r="S50" s="81"/>
      <c r="T50" s="81"/>
      <c r="U50" s="81"/>
      <c r="V50" s="94"/>
      <c r="W50" s="94"/>
      <c r="X50" s="95"/>
      <c r="Y50" s="96"/>
      <c r="Z50" s="97"/>
      <c r="AA50" s="98"/>
      <c r="AB50" s="70"/>
      <c r="AC50" s="98"/>
      <c r="AD50" s="98"/>
      <c r="AE50" s="98"/>
      <c r="AF50" s="98"/>
    </row>
    <row r="51" spans="1:32" ht="27.95" customHeight="1" x14ac:dyDescent="0.25">
      <c r="B51" s="99" t="s">
        <v>152</v>
      </c>
      <c r="C51" s="10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1"/>
      <c r="S51" s="81"/>
      <c r="T51" s="82"/>
      <c r="U51" s="81"/>
      <c r="V51" s="89"/>
      <c r="W51" s="89"/>
      <c r="X51" s="101"/>
      <c r="Y51" s="68"/>
      <c r="Z51" s="48"/>
      <c r="AC51" s="48">
        <f>SUM(AC42:AC46)</f>
        <v>32.1</v>
      </c>
      <c r="AD51" s="48">
        <f>SUM(AD42:AD46)</f>
        <v>25</v>
      </c>
      <c r="AE51" s="48">
        <f>SUM(AE42:AE46)</f>
        <v>105.5</v>
      </c>
      <c r="AF51" s="48">
        <f>AC51*4+AD51*9+AE51*4</f>
        <v>775.4</v>
      </c>
    </row>
    <row r="52" spans="1:32" ht="27.95" customHeight="1" x14ac:dyDescent="0.3">
      <c r="A52" s="102"/>
      <c r="B52" s="103"/>
      <c r="C52" s="104"/>
      <c r="D52" s="105"/>
      <c r="E52" s="106"/>
      <c r="F52" s="106"/>
      <c r="G52" s="107"/>
      <c r="H52" s="106"/>
      <c r="I52" s="107"/>
      <c r="J52" s="106"/>
      <c r="K52" s="107"/>
      <c r="L52" s="106"/>
      <c r="M52" s="106"/>
      <c r="N52" s="106"/>
      <c r="O52" s="107"/>
      <c r="P52" s="106"/>
      <c r="Q52" s="105"/>
      <c r="R52" s="106"/>
      <c r="S52" s="106"/>
      <c r="T52" s="105"/>
      <c r="U52" s="107"/>
      <c r="V52" s="80"/>
      <c r="W52" s="80"/>
      <c r="X52" s="90"/>
      <c r="Y52" s="68"/>
      <c r="Z52" s="61"/>
      <c r="AC52" s="108">
        <f>AC51*4/AF51</f>
        <v>0.1655919525406242</v>
      </c>
      <c r="AD52" s="108">
        <f>AD51*9/AF51</f>
        <v>0.29017281403146766</v>
      </c>
      <c r="AE52" s="108">
        <f>AE51*4/AF51</f>
        <v>0.54423523342790814</v>
      </c>
    </row>
    <row r="53" spans="1:32" s="71" customFormat="1" ht="65.099999999999994" customHeight="1" x14ac:dyDescent="0.3">
      <c r="B53" s="72">
        <v>5</v>
      </c>
      <c r="C53" s="183"/>
      <c r="D53" s="73" t="s">
        <v>49</v>
      </c>
      <c r="E53" s="74" t="s">
        <v>108</v>
      </c>
      <c r="F53" s="73" t="s">
        <v>52</v>
      </c>
      <c r="G53" s="74" t="s">
        <v>108</v>
      </c>
      <c r="H53" s="73" t="s">
        <v>328</v>
      </c>
      <c r="I53" s="74" t="s">
        <v>108</v>
      </c>
      <c r="J53" s="73" t="s">
        <v>59</v>
      </c>
      <c r="K53" s="74" t="s">
        <v>108</v>
      </c>
      <c r="L53" s="73" t="s">
        <v>61</v>
      </c>
      <c r="M53" s="74" t="s">
        <v>108</v>
      </c>
      <c r="N53" s="73" t="s">
        <v>329</v>
      </c>
      <c r="O53" s="74" t="s">
        <v>108</v>
      </c>
      <c r="P53" s="73"/>
      <c r="Q53" s="73"/>
      <c r="R53" s="74" t="s">
        <v>108</v>
      </c>
      <c r="S53" s="73"/>
      <c r="T53" s="73"/>
      <c r="U53" s="74" t="s">
        <v>108</v>
      </c>
      <c r="V53" s="75" t="s">
        <v>113</v>
      </c>
      <c r="W53" s="75">
        <f>AE63</f>
        <v>106.5</v>
      </c>
      <c r="X53" s="76" t="s">
        <v>114</v>
      </c>
      <c r="Y53" s="68">
        <f>AB54</f>
        <v>6.5</v>
      </c>
      <c r="Z53" s="48"/>
      <c r="AA53" s="48"/>
      <c r="AB53" s="50"/>
      <c r="AC53" s="48" t="s">
        <v>204</v>
      </c>
      <c r="AD53" s="48" t="s">
        <v>245</v>
      </c>
      <c r="AE53" s="48" t="s">
        <v>117</v>
      </c>
      <c r="AF53" s="48" t="s">
        <v>330</v>
      </c>
    </row>
    <row r="54" spans="1:32" ht="27.95" customHeight="1" x14ac:dyDescent="0.3">
      <c r="B54" s="78" t="s">
        <v>119</v>
      </c>
      <c r="C54" s="184"/>
      <c r="D54" s="79" t="s">
        <v>120</v>
      </c>
      <c r="E54" s="79">
        <v>90</v>
      </c>
      <c r="F54" s="79" t="s">
        <v>331</v>
      </c>
      <c r="G54" s="79">
        <v>41</v>
      </c>
      <c r="H54" s="79" t="s">
        <v>121</v>
      </c>
      <c r="I54" s="79">
        <v>33</v>
      </c>
      <c r="J54" s="79" t="s">
        <v>230</v>
      </c>
      <c r="K54" s="79">
        <v>25</v>
      </c>
      <c r="L54" s="79" t="s">
        <v>61</v>
      </c>
      <c r="M54" s="79">
        <v>100</v>
      </c>
      <c r="N54" s="79" t="s">
        <v>332</v>
      </c>
      <c r="O54" s="79">
        <v>10</v>
      </c>
      <c r="P54" s="79"/>
      <c r="Q54" s="79"/>
      <c r="R54" s="79"/>
      <c r="S54" s="79"/>
      <c r="T54" s="79"/>
      <c r="U54" s="79"/>
      <c r="V54" s="75" t="s">
        <v>126</v>
      </c>
      <c r="W54" s="80">
        <f>AD63</f>
        <v>25</v>
      </c>
      <c r="X54" s="76" t="s">
        <v>127</v>
      </c>
      <c r="Y54" s="68">
        <f>AB55</f>
        <v>2.5</v>
      </c>
      <c r="Z54" s="61"/>
      <c r="AA54" s="70" t="s">
        <v>277</v>
      </c>
      <c r="AB54" s="50">
        <v>6.5</v>
      </c>
      <c r="AC54" s="50">
        <f>AB54*2</f>
        <v>13</v>
      </c>
      <c r="AD54" s="50"/>
      <c r="AE54" s="50">
        <f>AB54*15</f>
        <v>97.5</v>
      </c>
      <c r="AF54" s="50">
        <f>AC54*4+AE54*4</f>
        <v>442</v>
      </c>
    </row>
    <row r="55" spans="1:32" ht="27.95" customHeight="1" x14ac:dyDescent="0.3">
      <c r="B55" s="78">
        <v>20</v>
      </c>
      <c r="C55" s="184"/>
      <c r="D55" s="81" t="s">
        <v>333</v>
      </c>
      <c r="E55" s="81">
        <v>30</v>
      </c>
      <c r="F55" s="81" t="s">
        <v>164</v>
      </c>
      <c r="G55" s="81">
        <v>35</v>
      </c>
      <c r="H55" s="81" t="s">
        <v>334</v>
      </c>
      <c r="I55" s="81" t="s">
        <v>132</v>
      </c>
      <c r="J55" s="81" t="s">
        <v>335</v>
      </c>
      <c r="K55" s="83">
        <v>25</v>
      </c>
      <c r="L55" s="84" t="s">
        <v>164</v>
      </c>
      <c r="M55" s="83">
        <v>2</v>
      </c>
      <c r="N55" s="81" t="s">
        <v>164</v>
      </c>
      <c r="O55" s="81">
        <v>4</v>
      </c>
      <c r="P55" s="81"/>
      <c r="Q55" s="81"/>
      <c r="R55" s="83"/>
      <c r="S55" s="81"/>
      <c r="T55" s="85"/>
      <c r="U55" s="81"/>
      <c r="V55" s="75" t="s">
        <v>134</v>
      </c>
      <c r="W55" s="80">
        <f>AC63</f>
        <v>32.299999999999997</v>
      </c>
      <c r="X55" s="68" t="s">
        <v>135</v>
      </c>
      <c r="Y55" s="68">
        <f>AB56</f>
        <v>1.8</v>
      </c>
      <c r="Z55" s="48"/>
      <c r="AA55" s="86" t="s">
        <v>292</v>
      </c>
      <c r="AB55" s="50">
        <v>2.5</v>
      </c>
      <c r="AC55" s="87">
        <f>AB55*7</f>
        <v>17.5</v>
      </c>
      <c r="AD55" s="50">
        <f>AB55*5</f>
        <v>12.5</v>
      </c>
      <c r="AE55" s="50" t="s">
        <v>213</v>
      </c>
      <c r="AF55" s="88">
        <f>AC55*4+AD55*9</f>
        <v>182.5</v>
      </c>
    </row>
    <row r="56" spans="1:32" ht="27.95" customHeight="1" x14ac:dyDescent="0.3">
      <c r="B56" s="78" t="s">
        <v>138</v>
      </c>
      <c r="C56" s="184"/>
      <c r="D56" s="81"/>
      <c r="E56" s="81"/>
      <c r="F56" s="81" t="s">
        <v>161</v>
      </c>
      <c r="G56" s="83">
        <v>15</v>
      </c>
      <c r="H56" s="81"/>
      <c r="I56" s="81"/>
      <c r="J56" s="81" t="s">
        <v>164</v>
      </c>
      <c r="K56" s="83">
        <v>4</v>
      </c>
      <c r="L56" s="81" t="s">
        <v>130</v>
      </c>
      <c r="M56" s="83">
        <v>0.5</v>
      </c>
      <c r="N56" s="81" t="s">
        <v>336</v>
      </c>
      <c r="O56" s="83" t="s">
        <v>132</v>
      </c>
      <c r="P56" s="81"/>
      <c r="Q56" s="81"/>
      <c r="R56" s="83"/>
      <c r="S56" s="81"/>
      <c r="T56" s="81"/>
      <c r="U56" s="83"/>
      <c r="V56" s="89" t="s">
        <v>141</v>
      </c>
      <c r="W56" s="80">
        <f>AF63</f>
        <v>780.2</v>
      </c>
      <c r="X56" s="76" t="s">
        <v>142</v>
      </c>
      <c r="Y56" s="68">
        <f>AB57</f>
        <v>2.5</v>
      </c>
      <c r="Z56" s="61"/>
      <c r="AA56" s="48" t="s">
        <v>337</v>
      </c>
      <c r="AB56" s="50">
        <v>1.8</v>
      </c>
      <c r="AC56" s="50">
        <f>AB56*1</f>
        <v>1.8</v>
      </c>
      <c r="AD56" s="50" t="s">
        <v>217</v>
      </c>
      <c r="AE56" s="50">
        <f>AB56*5</f>
        <v>9</v>
      </c>
      <c r="AF56" s="50">
        <f>AC56*4+AE56*4</f>
        <v>43.2</v>
      </c>
    </row>
    <row r="57" spans="1:32" ht="27.95" customHeight="1" x14ac:dyDescent="0.25">
      <c r="B57" s="186" t="s">
        <v>218</v>
      </c>
      <c r="C57" s="184"/>
      <c r="D57" s="81"/>
      <c r="E57" s="81"/>
      <c r="F57" s="81" t="s">
        <v>130</v>
      </c>
      <c r="G57" s="83">
        <v>5</v>
      </c>
      <c r="H57" s="81"/>
      <c r="I57" s="81"/>
      <c r="J57" s="81" t="s">
        <v>130</v>
      </c>
      <c r="K57" s="81">
        <v>0.5</v>
      </c>
      <c r="L57" s="84" t="s">
        <v>269</v>
      </c>
      <c r="M57" s="84" t="s">
        <v>221</v>
      </c>
      <c r="N57" s="81"/>
      <c r="O57" s="83"/>
      <c r="P57" s="84"/>
      <c r="Q57" s="82"/>
      <c r="R57" s="84"/>
      <c r="S57" s="81"/>
      <c r="T57" s="81"/>
      <c r="U57" s="83"/>
      <c r="V57" s="89"/>
      <c r="W57" s="75"/>
      <c r="X57" s="68" t="s">
        <v>148</v>
      </c>
      <c r="Y57" s="68">
        <f>AB58</f>
        <v>0</v>
      </c>
      <c r="Z57" s="48"/>
      <c r="AA57" s="48" t="s">
        <v>266</v>
      </c>
      <c r="AB57" s="50">
        <v>2.5</v>
      </c>
      <c r="AC57" s="50"/>
      <c r="AD57" s="50">
        <f>AB57*5</f>
        <v>12.5</v>
      </c>
      <c r="AE57" s="50" t="s">
        <v>217</v>
      </c>
      <c r="AF57" s="50">
        <f>AD57*9</f>
        <v>112.5</v>
      </c>
    </row>
    <row r="58" spans="1:32" ht="27.95" customHeight="1" x14ac:dyDescent="0.3">
      <c r="B58" s="186"/>
      <c r="C58" s="185"/>
      <c r="D58" s="81"/>
      <c r="E58" s="81"/>
      <c r="F58" s="81" t="s">
        <v>338</v>
      </c>
      <c r="G58" s="83" t="s">
        <v>221</v>
      </c>
      <c r="H58" s="81"/>
      <c r="I58" s="81"/>
      <c r="J58" s="84"/>
      <c r="K58" s="81"/>
      <c r="L58" s="81" t="s">
        <v>147</v>
      </c>
      <c r="M58" s="81">
        <v>0.5</v>
      </c>
      <c r="N58" s="81"/>
      <c r="O58" s="81"/>
      <c r="P58" s="81"/>
      <c r="Q58" s="82"/>
      <c r="R58" s="81"/>
      <c r="S58" s="81"/>
      <c r="T58" s="81"/>
      <c r="U58" s="81"/>
      <c r="V58" s="80"/>
      <c r="W58" s="80"/>
      <c r="X58" s="90"/>
      <c r="Y58" s="68"/>
      <c r="Z58" s="61"/>
      <c r="AA58" s="48" t="s">
        <v>268</v>
      </c>
      <c r="AE58" s="48">
        <f>AB58*15</f>
        <v>0</v>
      </c>
    </row>
    <row r="59" spans="1:32" s="91" customFormat="1" ht="27.95" hidden="1" customHeight="1" x14ac:dyDescent="0.3">
      <c r="B59" s="92"/>
      <c r="C59" s="93"/>
      <c r="D59" s="81"/>
      <c r="E59" s="81"/>
      <c r="F59" s="81"/>
      <c r="G59" s="83"/>
      <c r="H59" s="81"/>
      <c r="I59" s="81"/>
      <c r="J59" s="81"/>
      <c r="K59" s="81"/>
      <c r="L59" s="81"/>
      <c r="M59" s="81"/>
      <c r="N59" s="81"/>
      <c r="O59" s="81"/>
      <c r="P59" s="81"/>
      <c r="Q59" s="82"/>
      <c r="R59" s="81"/>
      <c r="S59" s="81"/>
      <c r="T59" s="81"/>
      <c r="U59" s="81"/>
      <c r="V59" s="94"/>
      <c r="W59" s="94"/>
      <c r="X59" s="95"/>
      <c r="Y59" s="96"/>
      <c r="Z59" s="97"/>
      <c r="AA59" s="98"/>
      <c r="AB59" s="70"/>
      <c r="AC59" s="98"/>
      <c r="AD59" s="98"/>
      <c r="AE59" s="98"/>
      <c r="AF59" s="98"/>
    </row>
    <row r="60" spans="1:32" s="91" customFormat="1" ht="27.95" hidden="1" customHeight="1" x14ac:dyDescent="0.3">
      <c r="B60" s="92"/>
      <c r="C60" s="93"/>
      <c r="D60" s="81"/>
      <c r="E60" s="81"/>
      <c r="F60" s="81"/>
      <c r="G60" s="83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1"/>
      <c r="S60" s="81"/>
      <c r="T60" s="81"/>
      <c r="U60" s="81"/>
      <c r="V60" s="94"/>
      <c r="W60" s="94"/>
      <c r="X60" s="95"/>
      <c r="Y60" s="96"/>
      <c r="Z60" s="97"/>
      <c r="AA60" s="98"/>
      <c r="AB60" s="70"/>
      <c r="AC60" s="98"/>
      <c r="AD60" s="98"/>
      <c r="AE60" s="98"/>
      <c r="AF60" s="98"/>
    </row>
    <row r="61" spans="1:32" s="91" customFormat="1" ht="27.95" hidden="1" customHeight="1" x14ac:dyDescent="0.3">
      <c r="B61" s="92"/>
      <c r="C61" s="93"/>
      <c r="D61" s="81"/>
      <c r="E61" s="81"/>
      <c r="F61" s="81"/>
      <c r="G61" s="83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81"/>
      <c r="S61" s="81"/>
      <c r="T61" s="81"/>
      <c r="U61" s="81"/>
      <c r="V61" s="94"/>
      <c r="W61" s="94"/>
      <c r="X61" s="95"/>
      <c r="Y61" s="96"/>
      <c r="Z61" s="97"/>
      <c r="AA61" s="98"/>
      <c r="AB61" s="70"/>
      <c r="AC61" s="98"/>
      <c r="AD61" s="98"/>
      <c r="AE61" s="98"/>
      <c r="AF61" s="98"/>
    </row>
    <row r="62" spans="1:32" s="91" customFormat="1" ht="27.95" hidden="1" customHeight="1" x14ac:dyDescent="0.3">
      <c r="B62" s="92"/>
      <c r="C62" s="93"/>
      <c r="D62" s="81"/>
      <c r="E62" s="81"/>
      <c r="F62" s="81"/>
      <c r="G62" s="83"/>
      <c r="H62" s="81"/>
      <c r="I62" s="81"/>
      <c r="J62" s="81"/>
      <c r="K62" s="81"/>
      <c r="L62" s="81"/>
      <c r="M62" s="81"/>
      <c r="N62" s="81"/>
      <c r="O62" s="81"/>
      <c r="P62" s="81"/>
      <c r="Q62" s="82"/>
      <c r="R62" s="81"/>
      <c r="S62" s="81"/>
      <c r="T62" s="81"/>
      <c r="U62" s="81"/>
      <c r="V62" s="94"/>
      <c r="W62" s="94"/>
      <c r="X62" s="95"/>
      <c r="Y62" s="96"/>
      <c r="Z62" s="97"/>
      <c r="AA62" s="98"/>
      <c r="AB62" s="70"/>
      <c r="AC62" s="98"/>
      <c r="AD62" s="98"/>
      <c r="AE62" s="98"/>
      <c r="AF62" s="98"/>
    </row>
    <row r="63" spans="1:32" ht="27.95" customHeight="1" x14ac:dyDescent="0.25">
      <c r="B63" s="99" t="s">
        <v>152</v>
      </c>
      <c r="C63" s="10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1"/>
      <c r="S63" s="81"/>
      <c r="T63" s="82"/>
      <c r="U63" s="81"/>
      <c r="V63" s="89"/>
      <c r="W63" s="89"/>
      <c r="X63" s="101"/>
      <c r="Y63" s="68"/>
      <c r="Z63" s="48"/>
      <c r="AC63" s="48">
        <f>SUM(AC54:AC58)</f>
        <v>32.299999999999997</v>
      </c>
      <c r="AD63" s="48">
        <f>SUM(AD54:AD58)</f>
        <v>25</v>
      </c>
      <c r="AE63" s="48">
        <f>SUM(AE54:AE58)</f>
        <v>106.5</v>
      </c>
      <c r="AF63" s="48">
        <f>AC63*4+AD63*9+AE63*4</f>
        <v>780.2</v>
      </c>
    </row>
    <row r="64" spans="1:32" ht="27.95" customHeight="1" x14ac:dyDescent="0.3">
      <c r="A64" s="102"/>
      <c r="B64" s="103"/>
      <c r="C64" s="104"/>
      <c r="D64" s="105"/>
      <c r="E64" s="106"/>
      <c r="F64" s="106"/>
      <c r="G64" s="107"/>
      <c r="H64" s="106"/>
      <c r="I64" s="107"/>
      <c r="J64" s="106"/>
      <c r="K64" s="107"/>
      <c r="L64" s="106"/>
      <c r="M64" s="106"/>
      <c r="N64" s="106"/>
      <c r="O64" s="107"/>
      <c r="P64" s="106"/>
      <c r="Q64" s="105"/>
      <c r="R64" s="106"/>
      <c r="S64" s="106"/>
      <c r="T64" s="105"/>
      <c r="U64" s="107"/>
      <c r="V64" s="80"/>
      <c r="W64" s="80"/>
      <c r="X64" s="90"/>
      <c r="Y64" s="68"/>
      <c r="Z64" s="61"/>
      <c r="AC64" s="108">
        <f>AC63*4/AF63</f>
        <v>0.16559856447064852</v>
      </c>
      <c r="AD64" s="108">
        <f>AD63*9/AF63</f>
        <v>0.28838759292489102</v>
      </c>
      <c r="AE64" s="108">
        <f>AE63*4/AF63</f>
        <v>0.5460138426044604</v>
      </c>
    </row>
    <row r="65" spans="2:26" ht="21.75" customHeight="1" x14ac:dyDescent="0.25">
      <c r="B65" s="50"/>
      <c r="C65" s="48"/>
      <c r="D65" s="189" t="s">
        <v>223</v>
      </c>
      <c r="E65" s="189"/>
      <c r="F65" s="189"/>
      <c r="G65" s="189"/>
      <c r="H65" s="189"/>
      <c r="I65" s="189"/>
      <c r="J65" s="189"/>
      <c r="K65" s="189"/>
      <c r="L65" s="189"/>
      <c r="M65" s="109"/>
      <c r="N65" s="190" t="s">
        <v>224</v>
      </c>
      <c r="O65" s="190"/>
      <c r="P65" s="190"/>
      <c r="Q65" s="190"/>
      <c r="R65" s="190"/>
      <c r="S65" s="190"/>
      <c r="T65" s="190"/>
      <c r="U65" s="190"/>
      <c r="V65" s="190"/>
      <c r="W65" s="110"/>
      <c r="X65" s="109"/>
      <c r="Y65" s="109"/>
      <c r="Z65" s="111"/>
    </row>
    <row r="66" spans="2:26" ht="24" customHeight="1" x14ac:dyDescent="0.25">
      <c r="B66" s="50"/>
      <c r="D66" s="191" t="s">
        <v>339</v>
      </c>
      <c r="E66" s="191"/>
      <c r="F66" s="191"/>
      <c r="G66" s="191"/>
      <c r="H66" s="191"/>
      <c r="I66" s="191"/>
      <c r="J66" s="191"/>
      <c r="K66" s="191"/>
      <c r="L66" s="191"/>
      <c r="M66" s="191"/>
      <c r="N66" s="190"/>
      <c r="O66" s="190"/>
      <c r="P66" s="190"/>
      <c r="Q66" s="190"/>
      <c r="R66" s="190"/>
      <c r="S66" s="190"/>
      <c r="T66" s="190"/>
      <c r="U66" s="190"/>
      <c r="V66" s="190"/>
      <c r="W66" s="110"/>
      <c r="Y66" s="113"/>
    </row>
  </sheetData>
  <mergeCells count="15">
    <mergeCell ref="C53:C58"/>
    <mergeCell ref="B57:B58"/>
    <mergeCell ref="D65:L65"/>
    <mergeCell ref="N65:V66"/>
    <mergeCell ref="D66:M66"/>
    <mergeCell ref="C29:C34"/>
    <mergeCell ref="B33:B34"/>
    <mergeCell ref="C41:C46"/>
    <mergeCell ref="B45:B46"/>
    <mergeCell ref="B1:Y1"/>
    <mergeCell ref="B2:G2"/>
    <mergeCell ref="C5:C10"/>
    <mergeCell ref="B9:B10"/>
    <mergeCell ref="C17:C22"/>
    <mergeCell ref="B21:B22"/>
  </mergeCells>
  <phoneticPr fontId="3" type="noConversion"/>
  <pageMargins left="0.16" right="0.17" top="0.78" bottom="0.17" header="0.5" footer="0.23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0">
    <pageSetUpPr fitToPage="1"/>
  </sheetPr>
  <dimension ref="A1:AF66"/>
  <sheetViews>
    <sheetView zoomScale="50" zoomScaleNormal="50" workbookViewId="0">
      <selection activeCell="I44" sqref="I44"/>
    </sheetView>
  </sheetViews>
  <sheetFormatPr defaultColWidth="9" defaultRowHeight="20.25" x14ac:dyDescent="0.25"/>
  <cols>
    <col min="1" max="1" width="1.875" style="77" customWidth="1"/>
    <col min="2" max="2" width="4.875" style="114" customWidth="1"/>
    <col min="3" max="3" width="0" style="77" hidden="1" customWidth="1"/>
    <col min="4" max="4" width="18.625" style="77" customWidth="1"/>
    <col min="5" max="5" width="9.625" style="77" customWidth="1"/>
    <col min="6" max="6" width="18.625" style="77" customWidth="1"/>
    <col min="7" max="7" width="9.625" style="77" customWidth="1"/>
    <col min="8" max="8" width="18.625" style="77" customWidth="1"/>
    <col min="9" max="9" width="9.625" style="77" customWidth="1"/>
    <col min="10" max="10" width="18.625" style="77" customWidth="1"/>
    <col min="11" max="11" width="9.625" style="77" customWidth="1"/>
    <col min="12" max="12" width="18.625" style="77" customWidth="1"/>
    <col min="13" max="13" width="9.625" style="77" customWidth="1"/>
    <col min="14" max="14" width="18.625" style="77" customWidth="1"/>
    <col min="15" max="15" width="9.625" style="77" customWidth="1"/>
    <col min="16" max="16" width="18.625" style="77" hidden="1" customWidth="1"/>
    <col min="17" max="17" width="5.625" style="115" hidden="1" customWidth="1"/>
    <col min="18" max="18" width="9.625" style="77" hidden="1" customWidth="1"/>
    <col min="19" max="19" width="18.625" style="77" hidden="1" customWidth="1"/>
    <col min="20" max="20" width="5.625" style="115" hidden="1" customWidth="1"/>
    <col min="21" max="21" width="9.625" style="77" hidden="1" customWidth="1"/>
    <col min="22" max="22" width="14" style="116" customWidth="1"/>
    <col min="23" max="23" width="7.5" style="116" customWidth="1"/>
    <col min="24" max="24" width="11.25" style="112" customWidth="1"/>
    <col min="25" max="25" width="6.625" style="117" customWidth="1"/>
    <col min="26" max="26" width="6.625" style="77" customWidth="1"/>
    <col min="27" max="27" width="6" style="48" hidden="1" customWidth="1"/>
    <col min="28" max="28" width="5.5" style="50" hidden="1" customWidth="1"/>
    <col min="29" max="29" width="7.75" style="48" hidden="1" customWidth="1"/>
    <col min="30" max="30" width="8" style="48" hidden="1" customWidth="1"/>
    <col min="31" max="31" width="7.875" style="48" hidden="1" customWidth="1"/>
    <col min="32" max="32" width="7.5" style="48" hidden="1" customWidth="1"/>
    <col min="33" max="16384" width="9" style="77"/>
  </cols>
  <sheetData>
    <row r="1" spans="1:32" s="48" customFormat="1" ht="38.25" x14ac:dyDescent="0.55000000000000004">
      <c r="B1" s="187" t="s">
        <v>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49"/>
      <c r="AB1" s="50"/>
    </row>
    <row r="2" spans="1:32" s="48" customFormat="1" ht="32.1" customHeight="1" x14ac:dyDescent="0.45">
      <c r="B2" s="188" t="s">
        <v>95</v>
      </c>
      <c r="C2" s="188"/>
      <c r="D2" s="188"/>
      <c r="E2" s="18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51"/>
      <c r="U2" s="49"/>
      <c r="V2" s="52"/>
      <c r="W2" s="52"/>
      <c r="X2" s="53"/>
      <c r="Y2" s="52"/>
      <c r="Z2" s="49"/>
      <c r="AB2" s="50"/>
    </row>
    <row r="3" spans="1:32" s="48" customFormat="1" ht="30" customHeight="1" x14ac:dyDescent="0.4">
      <c r="B3" s="54" t="s">
        <v>96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  <c r="Q3" s="56"/>
      <c r="R3" s="56"/>
      <c r="S3" s="57"/>
      <c r="T3" s="56"/>
      <c r="U3" s="56"/>
      <c r="V3" s="58"/>
      <c r="W3" s="58"/>
      <c r="X3" s="59"/>
      <c r="Y3" s="60"/>
      <c r="Z3" s="61"/>
      <c r="AB3" s="50"/>
    </row>
    <row r="4" spans="1:32" s="62" customFormat="1" ht="43.5" x14ac:dyDescent="0.25">
      <c r="B4" s="63" t="s">
        <v>97</v>
      </c>
      <c r="C4" s="64" t="s">
        <v>98</v>
      </c>
      <c r="D4" s="65" t="s">
        <v>99</v>
      </c>
      <c r="E4" s="65"/>
      <c r="F4" s="65" t="s">
        <v>101</v>
      </c>
      <c r="G4" s="65"/>
      <c r="H4" s="65" t="s">
        <v>102</v>
      </c>
      <c r="I4" s="67"/>
      <c r="J4" s="65" t="s">
        <v>102</v>
      </c>
      <c r="K4" s="65"/>
      <c r="L4" s="65" t="s">
        <v>103</v>
      </c>
      <c r="M4" s="65"/>
      <c r="N4" s="65" t="s">
        <v>104</v>
      </c>
      <c r="O4" s="65"/>
      <c r="P4" s="65" t="s">
        <v>102</v>
      </c>
      <c r="Q4" s="66" t="s">
        <v>100</v>
      </c>
      <c r="R4" s="65"/>
      <c r="S4" s="65" t="s">
        <v>104</v>
      </c>
      <c r="T4" s="66" t="s">
        <v>100</v>
      </c>
      <c r="U4" s="65"/>
      <c r="V4" s="68" t="s">
        <v>105</v>
      </c>
      <c r="W4" s="68"/>
      <c r="X4" s="68" t="s">
        <v>106</v>
      </c>
      <c r="Y4" s="68" t="s">
        <v>107</v>
      </c>
      <c r="Z4" s="69"/>
      <c r="AA4" s="70"/>
      <c r="AB4" s="50"/>
      <c r="AC4" s="48"/>
      <c r="AD4" s="48"/>
      <c r="AE4" s="48"/>
      <c r="AF4" s="48"/>
    </row>
    <row r="5" spans="1:32" s="71" customFormat="1" ht="65.099999999999994" customHeight="1" x14ac:dyDescent="0.3">
      <c r="B5" s="72">
        <v>5</v>
      </c>
      <c r="C5" s="183"/>
      <c r="D5" s="73" t="s">
        <v>0</v>
      </c>
      <c r="E5" s="74" t="s">
        <v>108</v>
      </c>
      <c r="F5" s="73" t="s">
        <v>68</v>
      </c>
      <c r="G5" s="74" t="s">
        <v>108</v>
      </c>
      <c r="H5" s="73" t="s">
        <v>73</v>
      </c>
      <c r="I5" s="74" t="s">
        <v>108</v>
      </c>
      <c r="J5" s="73" t="s">
        <v>77</v>
      </c>
      <c r="K5" s="74" t="s">
        <v>108</v>
      </c>
      <c r="L5" s="73" t="s">
        <v>16</v>
      </c>
      <c r="M5" s="74" t="s">
        <v>108</v>
      </c>
      <c r="N5" s="73" t="s">
        <v>340</v>
      </c>
      <c r="O5" s="74" t="s">
        <v>108</v>
      </c>
      <c r="P5" s="73"/>
      <c r="Q5" s="73"/>
      <c r="R5" s="74" t="s">
        <v>108</v>
      </c>
      <c r="S5" s="73"/>
      <c r="T5" s="73"/>
      <c r="U5" s="74" t="s">
        <v>108</v>
      </c>
      <c r="V5" s="75" t="s">
        <v>113</v>
      </c>
      <c r="W5" s="75">
        <f>AE15</f>
        <v>105</v>
      </c>
      <c r="X5" s="76" t="s">
        <v>114</v>
      </c>
      <c r="Y5" s="68">
        <f>AB6</f>
        <v>6.5</v>
      </c>
      <c r="Z5" s="48"/>
      <c r="AA5" s="48"/>
      <c r="AB5" s="50"/>
      <c r="AC5" s="48" t="s">
        <v>341</v>
      </c>
      <c r="AD5" s="48" t="s">
        <v>342</v>
      </c>
      <c r="AE5" s="48" t="s">
        <v>343</v>
      </c>
      <c r="AF5" s="48" t="s">
        <v>344</v>
      </c>
    </row>
    <row r="6" spans="1:32" ht="27.95" customHeight="1" x14ac:dyDescent="0.3">
      <c r="B6" s="78" t="s">
        <v>119</v>
      </c>
      <c r="C6" s="184"/>
      <c r="D6" s="79" t="s">
        <v>120</v>
      </c>
      <c r="E6" s="79">
        <v>120</v>
      </c>
      <c r="F6" s="79" t="s">
        <v>345</v>
      </c>
      <c r="G6" s="79">
        <v>60</v>
      </c>
      <c r="H6" s="79" t="s">
        <v>121</v>
      </c>
      <c r="I6" s="79">
        <v>55</v>
      </c>
      <c r="J6" s="79" t="s">
        <v>346</v>
      </c>
      <c r="K6" s="79">
        <v>40</v>
      </c>
      <c r="L6" s="79" t="s">
        <v>16</v>
      </c>
      <c r="M6" s="79">
        <v>100</v>
      </c>
      <c r="N6" s="79" t="s">
        <v>195</v>
      </c>
      <c r="O6" s="79">
        <v>15</v>
      </c>
      <c r="P6" s="79"/>
      <c r="Q6" s="79"/>
      <c r="R6" s="79"/>
      <c r="S6" s="79"/>
      <c r="T6" s="79"/>
      <c r="U6" s="79"/>
      <c r="V6" s="75" t="s">
        <v>126</v>
      </c>
      <c r="W6" s="80">
        <f>AD15</f>
        <v>25</v>
      </c>
      <c r="X6" s="76" t="s">
        <v>127</v>
      </c>
      <c r="Y6" s="68">
        <f>AB7</f>
        <v>2.5</v>
      </c>
      <c r="Z6" s="61"/>
      <c r="AA6" s="70" t="s">
        <v>347</v>
      </c>
      <c r="AB6" s="50">
        <v>6.5</v>
      </c>
      <c r="AC6" s="50">
        <f>AB6*2</f>
        <v>13</v>
      </c>
      <c r="AD6" s="50"/>
      <c r="AE6" s="50">
        <f>AB6*15</f>
        <v>97.5</v>
      </c>
      <c r="AF6" s="50">
        <f>AC6*4+AE6*4</f>
        <v>442</v>
      </c>
    </row>
    <row r="7" spans="1:32" ht="27.95" customHeight="1" x14ac:dyDescent="0.3">
      <c r="B7" s="78">
        <v>23</v>
      </c>
      <c r="C7" s="184"/>
      <c r="D7" s="81"/>
      <c r="E7" s="81"/>
      <c r="F7" s="81" t="s">
        <v>166</v>
      </c>
      <c r="G7" s="81">
        <v>1</v>
      </c>
      <c r="H7" s="81" t="s">
        <v>215</v>
      </c>
      <c r="I7" s="81">
        <v>9</v>
      </c>
      <c r="J7" s="81" t="s">
        <v>130</v>
      </c>
      <c r="K7" s="83">
        <v>1</v>
      </c>
      <c r="L7" s="84" t="s">
        <v>130</v>
      </c>
      <c r="M7" s="83">
        <v>1</v>
      </c>
      <c r="N7" s="81" t="s">
        <v>336</v>
      </c>
      <c r="O7" s="83" t="s">
        <v>132</v>
      </c>
      <c r="P7" s="81"/>
      <c r="Q7" s="81"/>
      <c r="R7" s="83"/>
      <c r="S7" s="81"/>
      <c r="T7" s="85"/>
      <c r="U7" s="81"/>
      <c r="V7" s="75" t="s">
        <v>134</v>
      </c>
      <c r="W7" s="80">
        <f>AC15</f>
        <v>32</v>
      </c>
      <c r="X7" s="68" t="s">
        <v>135</v>
      </c>
      <c r="Y7" s="68">
        <f>AB8</f>
        <v>1.5</v>
      </c>
      <c r="Z7" s="48"/>
      <c r="AA7" s="86" t="s">
        <v>348</v>
      </c>
      <c r="AB7" s="50">
        <v>2.5</v>
      </c>
      <c r="AC7" s="87">
        <f>AB7*7</f>
        <v>17.5</v>
      </c>
      <c r="AD7" s="50">
        <f>AB7*5</f>
        <v>12.5</v>
      </c>
      <c r="AE7" s="50" t="s">
        <v>349</v>
      </c>
      <c r="AF7" s="88">
        <f>AC7*4+AD7*9</f>
        <v>182.5</v>
      </c>
    </row>
    <row r="8" spans="1:32" ht="27.95" customHeight="1" x14ac:dyDescent="0.3">
      <c r="B8" s="78" t="s">
        <v>138</v>
      </c>
      <c r="C8" s="184"/>
      <c r="D8" s="81"/>
      <c r="E8" s="81"/>
      <c r="F8" s="81" t="s">
        <v>350</v>
      </c>
      <c r="G8" s="83" t="s">
        <v>351</v>
      </c>
      <c r="H8" s="81" t="s">
        <v>181</v>
      </c>
      <c r="I8" s="81">
        <v>17</v>
      </c>
      <c r="J8" s="81" t="s">
        <v>352</v>
      </c>
      <c r="K8" s="83" t="s">
        <v>132</v>
      </c>
      <c r="L8" s="81" t="s">
        <v>131</v>
      </c>
      <c r="M8" s="83" t="s">
        <v>132</v>
      </c>
      <c r="N8" s="81"/>
      <c r="O8" s="83"/>
      <c r="P8" s="81"/>
      <c r="Q8" s="81"/>
      <c r="R8" s="83"/>
      <c r="S8" s="81"/>
      <c r="T8" s="81"/>
      <c r="U8" s="83"/>
      <c r="V8" s="89" t="s">
        <v>141</v>
      </c>
      <c r="W8" s="80">
        <f>AF15</f>
        <v>773</v>
      </c>
      <c r="X8" s="76" t="s">
        <v>142</v>
      </c>
      <c r="Y8" s="68">
        <f>AB9</f>
        <v>2.5</v>
      </c>
      <c r="Z8" s="61"/>
      <c r="AA8" s="48" t="s">
        <v>353</v>
      </c>
      <c r="AB8" s="50">
        <v>1.5</v>
      </c>
      <c r="AC8" s="50">
        <f>AB8*1</f>
        <v>1.5</v>
      </c>
      <c r="AD8" s="50" t="s">
        <v>349</v>
      </c>
      <c r="AE8" s="50">
        <f>AB8*5</f>
        <v>7.5</v>
      </c>
      <c r="AF8" s="50">
        <f>AC8*4+AE8*4</f>
        <v>36</v>
      </c>
    </row>
    <row r="9" spans="1:32" ht="27.95" customHeight="1" x14ac:dyDescent="0.25">
      <c r="B9" s="186" t="s">
        <v>145</v>
      </c>
      <c r="C9" s="184"/>
      <c r="D9" s="81"/>
      <c r="E9" s="81"/>
      <c r="F9" s="81"/>
      <c r="G9" s="83"/>
      <c r="H9" s="81" t="s">
        <v>130</v>
      </c>
      <c r="I9" s="81">
        <v>1</v>
      </c>
      <c r="J9" s="81"/>
      <c r="K9" s="81"/>
      <c r="L9" s="84"/>
      <c r="M9" s="84"/>
      <c r="N9" s="81"/>
      <c r="O9" s="83"/>
      <c r="P9" s="84"/>
      <c r="Q9" s="82"/>
      <c r="R9" s="84"/>
      <c r="S9" s="81"/>
      <c r="T9" s="81"/>
      <c r="U9" s="83"/>
      <c r="V9" s="89"/>
      <c r="W9" s="75"/>
      <c r="X9" s="68" t="s">
        <v>148</v>
      </c>
      <c r="Y9" s="68">
        <f>AB10</f>
        <v>0</v>
      </c>
      <c r="Z9" s="48"/>
      <c r="AA9" s="48" t="s">
        <v>185</v>
      </c>
      <c r="AB9" s="50">
        <v>2.5</v>
      </c>
      <c r="AC9" s="50"/>
      <c r="AD9" s="50">
        <f>AB9*5</f>
        <v>12.5</v>
      </c>
      <c r="AE9" s="50" t="s">
        <v>144</v>
      </c>
      <c r="AF9" s="50">
        <f>AD9*9</f>
        <v>112.5</v>
      </c>
    </row>
    <row r="10" spans="1:32" ht="27.95" customHeight="1" x14ac:dyDescent="0.3">
      <c r="B10" s="186"/>
      <c r="C10" s="185"/>
      <c r="D10" s="81"/>
      <c r="E10" s="81"/>
      <c r="F10" s="81"/>
      <c r="G10" s="83"/>
      <c r="H10" s="81"/>
      <c r="I10" s="81"/>
      <c r="J10" s="84"/>
      <c r="K10" s="81"/>
      <c r="L10" s="81"/>
      <c r="M10" s="81"/>
      <c r="N10" s="81"/>
      <c r="O10" s="81"/>
      <c r="P10" s="81"/>
      <c r="Q10" s="82"/>
      <c r="R10" s="81"/>
      <c r="S10" s="81"/>
      <c r="T10" s="81"/>
      <c r="U10" s="81"/>
      <c r="V10" s="80"/>
      <c r="W10" s="80"/>
      <c r="X10" s="90"/>
      <c r="Y10" s="68"/>
      <c r="Z10" s="61"/>
      <c r="AA10" s="48" t="s">
        <v>187</v>
      </c>
      <c r="AE10" s="48">
        <f>AB10*15</f>
        <v>0</v>
      </c>
    </row>
    <row r="11" spans="1:32" s="91" customFormat="1" ht="27.95" hidden="1" customHeight="1" x14ac:dyDescent="0.3">
      <c r="B11" s="92"/>
      <c r="C11" s="93"/>
      <c r="D11" s="81"/>
      <c r="E11" s="81"/>
      <c r="F11" s="81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1"/>
      <c r="U11" s="81"/>
      <c r="V11" s="94"/>
      <c r="W11" s="94"/>
      <c r="X11" s="95"/>
      <c r="Y11" s="96"/>
      <c r="Z11" s="97"/>
      <c r="AA11" s="98"/>
      <c r="AB11" s="70"/>
      <c r="AC11" s="98"/>
      <c r="AD11" s="98"/>
      <c r="AE11" s="98"/>
      <c r="AF11" s="98"/>
    </row>
    <row r="12" spans="1:32" s="91" customFormat="1" ht="27.95" hidden="1" customHeight="1" x14ac:dyDescent="0.3">
      <c r="B12" s="92"/>
      <c r="C12" s="93"/>
      <c r="D12" s="81"/>
      <c r="E12" s="81"/>
      <c r="F12" s="81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94"/>
      <c r="W12" s="94"/>
      <c r="X12" s="95"/>
      <c r="Y12" s="96"/>
      <c r="Z12" s="97"/>
      <c r="AA12" s="98"/>
      <c r="AB12" s="70"/>
      <c r="AC12" s="98"/>
      <c r="AD12" s="98"/>
      <c r="AE12" s="98"/>
      <c r="AF12" s="98"/>
    </row>
    <row r="13" spans="1:32" s="91" customFormat="1" ht="27.95" hidden="1" customHeight="1" x14ac:dyDescent="0.3">
      <c r="B13" s="92"/>
      <c r="C13" s="93"/>
      <c r="D13" s="81"/>
      <c r="E13" s="81"/>
      <c r="F13" s="81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94"/>
      <c r="W13" s="94"/>
      <c r="X13" s="95"/>
      <c r="Y13" s="96"/>
      <c r="Z13" s="97"/>
      <c r="AA13" s="98"/>
      <c r="AB13" s="70"/>
      <c r="AC13" s="98"/>
      <c r="AD13" s="98"/>
      <c r="AE13" s="98"/>
      <c r="AF13" s="98"/>
    </row>
    <row r="14" spans="1:32" s="91" customFormat="1" ht="27.95" hidden="1" customHeight="1" x14ac:dyDescent="0.3">
      <c r="B14" s="92"/>
      <c r="C14" s="93"/>
      <c r="D14" s="81"/>
      <c r="E14" s="81"/>
      <c r="F14" s="81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1"/>
      <c r="U14" s="81"/>
      <c r="V14" s="94"/>
      <c r="W14" s="94"/>
      <c r="X14" s="95"/>
      <c r="Y14" s="96"/>
      <c r="Z14" s="97"/>
      <c r="AA14" s="98"/>
      <c r="AB14" s="70"/>
      <c r="AC14" s="98"/>
      <c r="AD14" s="98"/>
      <c r="AE14" s="98"/>
      <c r="AF14" s="98"/>
    </row>
    <row r="15" spans="1:32" ht="27.95" customHeight="1" x14ac:dyDescent="0.25">
      <c r="B15" s="99" t="s">
        <v>152</v>
      </c>
      <c r="C15" s="10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1"/>
      <c r="T15" s="82"/>
      <c r="U15" s="81"/>
      <c r="V15" s="89"/>
      <c r="W15" s="89"/>
      <c r="X15" s="101"/>
      <c r="Y15" s="68"/>
      <c r="Z15" s="48"/>
      <c r="AC15" s="48">
        <f>SUM(AC6:AC10)</f>
        <v>32</v>
      </c>
      <c r="AD15" s="48">
        <f>SUM(AD6:AD10)</f>
        <v>25</v>
      </c>
      <c r="AE15" s="48">
        <f>SUM(AE6:AE10)</f>
        <v>105</v>
      </c>
      <c r="AF15" s="48">
        <f>AC15*4+AD15*9+AE15*4</f>
        <v>773</v>
      </c>
    </row>
    <row r="16" spans="1:32" ht="27.95" customHeight="1" x14ac:dyDescent="0.3">
      <c r="A16" s="102"/>
      <c r="B16" s="103"/>
      <c r="C16" s="104"/>
      <c r="D16" s="105"/>
      <c r="E16" s="106"/>
      <c r="F16" s="106"/>
      <c r="G16" s="107"/>
      <c r="H16" s="106"/>
      <c r="I16" s="107"/>
      <c r="J16" s="106"/>
      <c r="K16" s="107"/>
      <c r="L16" s="106"/>
      <c r="M16" s="106"/>
      <c r="N16" s="106"/>
      <c r="O16" s="107"/>
      <c r="P16" s="106"/>
      <c r="Q16" s="105"/>
      <c r="R16" s="106"/>
      <c r="S16" s="106"/>
      <c r="T16" s="105"/>
      <c r="U16" s="107"/>
      <c r="V16" s="80"/>
      <c r="W16" s="80"/>
      <c r="X16" s="90"/>
      <c r="Y16" s="68"/>
      <c r="Z16" s="61"/>
      <c r="AC16" s="108">
        <f>AC15*4/AF15</f>
        <v>0.16558861578266496</v>
      </c>
      <c r="AD16" s="108">
        <f>AD15*9/AF15</f>
        <v>0.29107373868046571</v>
      </c>
      <c r="AE16" s="108">
        <f>AE15*4/AF15</f>
        <v>0.54333764553686936</v>
      </c>
    </row>
    <row r="17" spans="1:32" s="71" customFormat="1" ht="65.099999999999994" customHeight="1" x14ac:dyDescent="0.3">
      <c r="B17" s="72">
        <v>5</v>
      </c>
      <c r="C17" s="183"/>
      <c r="D17" s="73" t="s">
        <v>1</v>
      </c>
      <c r="E17" s="74" t="s">
        <v>108</v>
      </c>
      <c r="F17" s="73" t="s">
        <v>69</v>
      </c>
      <c r="G17" s="74" t="s">
        <v>108</v>
      </c>
      <c r="H17" s="73" t="s">
        <v>74</v>
      </c>
      <c r="I17" s="74" t="s">
        <v>108</v>
      </c>
      <c r="J17" s="73" t="s">
        <v>78</v>
      </c>
      <c r="K17" s="74" t="s">
        <v>108</v>
      </c>
      <c r="L17" s="73" t="s">
        <v>354</v>
      </c>
      <c r="M17" s="74" t="s">
        <v>108</v>
      </c>
      <c r="N17" s="73" t="s">
        <v>82</v>
      </c>
      <c r="O17" s="74" t="s">
        <v>108</v>
      </c>
      <c r="P17" s="73"/>
      <c r="Q17" s="73"/>
      <c r="R17" s="74" t="s">
        <v>108</v>
      </c>
      <c r="S17" s="73"/>
      <c r="T17" s="73"/>
      <c r="U17" s="74" t="s">
        <v>108</v>
      </c>
      <c r="V17" s="75" t="s">
        <v>113</v>
      </c>
      <c r="W17" s="75">
        <f>AE27</f>
        <v>105.5</v>
      </c>
      <c r="X17" s="76" t="s">
        <v>114</v>
      </c>
      <c r="Y17" s="68">
        <f>AB18</f>
        <v>6.5</v>
      </c>
      <c r="Z17" s="48"/>
      <c r="AA17" s="48"/>
      <c r="AB17" s="50"/>
      <c r="AC17" s="48" t="s">
        <v>341</v>
      </c>
      <c r="AD17" s="48" t="s">
        <v>342</v>
      </c>
      <c r="AE17" s="48" t="s">
        <v>343</v>
      </c>
      <c r="AF17" s="48" t="s">
        <v>344</v>
      </c>
    </row>
    <row r="18" spans="1:32" ht="27.95" customHeight="1" x14ac:dyDescent="0.3">
      <c r="B18" s="78" t="s">
        <v>119</v>
      </c>
      <c r="C18" s="184"/>
      <c r="D18" s="79" t="s">
        <v>120</v>
      </c>
      <c r="E18" s="79">
        <v>90</v>
      </c>
      <c r="F18" s="79" t="s">
        <v>164</v>
      </c>
      <c r="G18" s="79">
        <v>60</v>
      </c>
      <c r="H18" s="79" t="s">
        <v>355</v>
      </c>
      <c r="I18" s="79">
        <v>34</v>
      </c>
      <c r="J18" s="79" t="s">
        <v>175</v>
      </c>
      <c r="K18" s="79">
        <v>45</v>
      </c>
      <c r="L18" s="79" t="s">
        <v>176</v>
      </c>
      <c r="M18" s="79">
        <v>100</v>
      </c>
      <c r="N18" s="79" t="s">
        <v>122</v>
      </c>
      <c r="O18" s="79">
        <v>16</v>
      </c>
      <c r="P18" s="79"/>
      <c r="Q18" s="79"/>
      <c r="R18" s="79"/>
      <c r="S18" s="79"/>
      <c r="T18" s="79"/>
      <c r="U18" s="79"/>
      <c r="V18" s="75" t="s">
        <v>126</v>
      </c>
      <c r="W18" s="80">
        <f>AD27</f>
        <v>25</v>
      </c>
      <c r="X18" s="76" t="s">
        <v>127</v>
      </c>
      <c r="Y18" s="68">
        <f>AB19</f>
        <v>2.5</v>
      </c>
      <c r="Z18" s="61"/>
      <c r="AA18" s="70" t="s">
        <v>196</v>
      </c>
      <c r="AB18" s="50">
        <v>6.5</v>
      </c>
      <c r="AC18" s="50">
        <f>AB18*2</f>
        <v>13</v>
      </c>
      <c r="AD18" s="50"/>
      <c r="AE18" s="50">
        <f>AB18*15</f>
        <v>97.5</v>
      </c>
      <c r="AF18" s="50">
        <f>AC18*4+AE18*4</f>
        <v>442</v>
      </c>
    </row>
    <row r="19" spans="1:32" ht="27.95" customHeight="1" x14ac:dyDescent="0.3">
      <c r="B19" s="78">
        <v>24</v>
      </c>
      <c r="C19" s="184"/>
      <c r="D19" s="81" t="s">
        <v>162</v>
      </c>
      <c r="E19" s="81">
        <v>30</v>
      </c>
      <c r="F19" s="81" t="s">
        <v>129</v>
      </c>
      <c r="G19" s="81">
        <v>20</v>
      </c>
      <c r="H19" s="81" t="s">
        <v>356</v>
      </c>
      <c r="I19" s="81" t="s">
        <v>351</v>
      </c>
      <c r="J19" s="81" t="s">
        <v>164</v>
      </c>
      <c r="K19" s="83">
        <v>4</v>
      </c>
      <c r="L19" s="84" t="s">
        <v>131</v>
      </c>
      <c r="M19" s="83" t="s">
        <v>132</v>
      </c>
      <c r="N19" s="81" t="s">
        <v>129</v>
      </c>
      <c r="O19" s="81">
        <v>3</v>
      </c>
      <c r="P19" s="81"/>
      <c r="Q19" s="81"/>
      <c r="R19" s="83"/>
      <c r="S19" s="81"/>
      <c r="T19" s="85"/>
      <c r="U19" s="81"/>
      <c r="V19" s="75" t="s">
        <v>134</v>
      </c>
      <c r="W19" s="80">
        <f>AC27</f>
        <v>32.1</v>
      </c>
      <c r="X19" s="68" t="s">
        <v>135</v>
      </c>
      <c r="Y19" s="68">
        <f>AB20</f>
        <v>1.6</v>
      </c>
      <c r="Z19" s="48"/>
      <c r="AA19" s="86" t="s">
        <v>348</v>
      </c>
      <c r="AB19" s="50">
        <v>2.5</v>
      </c>
      <c r="AC19" s="87">
        <f>AB19*7</f>
        <v>17.5</v>
      </c>
      <c r="AD19" s="50">
        <f>AB19*5</f>
        <v>12.5</v>
      </c>
      <c r="AE19" s="50" t="s">
        <v>349</v>
      </c>
      <c r="AF19" s="88">
        <f>AC19*4+AD19*9</f>
        <v>182.5</v>
      </c>
    </row>
    <row r="20" spans="1:32" ht="27.95" customHeight="1" x14ac:dyDescent="0.3">
      <c r="B20" s="78" t="s">
        <v>138</v>
      </c>
      <c r="C20" s="184"/>
      <c r="D20" s="81"/>
      <c r="E20" s="81"/>
      <c r="F20" s="81" t="s">
        <v>130</v>
      </c>
      <c r="G20" s="83">
        <v>5</v>
      </c>
      <c r="H20" s="81"/>
      <c r="I20" s="81"/>
      <c r="J20" s="81" t="s">
        <v>130</v>
      </c>
      <c r="K20" s="83">
        <v>1</v>
      </c>
      <c r="L20" s="81"/>
      <c r="M20" s="83"/>
      <c r="N20" s="81" t="s">
        <v>357</v>
      </c>
      <c r="O20" s="83" t="s">
        <v>132</v>
      </c>
      <c r="P20" s="81"/>
      <c r="Q20" s="81"/>
      <c r="R20" s="83"/>
      <c r="S20" s="81"/>
      <c r="T20" s="81"/>
      <c r="U20" s="83"/>
      <c r="V20" s="89" t="s">
        <v>141</v>
      </c>
      <c r="W20" s="80">
        <f>AF27</f>
        <v>775.4</v>
      </c>
      <c r="X20" s="76" t="s">
        <v>142</v>
      </c>
      <c r="Y20" s="68">
        <f>AB21</f>
        <v>2.5</v>
      </c>
      <c r="Z20" s="61"/>
      <c r="AA20" s="48" t="s">
        <v>353</v>
      </c>
      <c r="AB20" s="50">
        <v>1.6</v>
      </c>
      <c r="AC20" s="50">
        <f>AB20*1</f>
        <v>1.6</v>
      </c>
      <c r="AD20" s="50" t="s">
        <v>144</v>
      </c>
      <c r="AE20" s="50">
        <f>AB20*5</f>
        <v>8</v>
      </c>
      <c r="AF20" s="50">
        <f>AC20*4+AE20*4</f>
        <v>38.4</v>
      </c>
    </row>
    <row r="21" spans="1:32" ht="27.95" customHeight="1" x14ac:dyDescent="0.25">
      <c r="B21" s="186" t="s">
        <v>168</v>
      </c>
      <c r="C21" s="184"/>
      <c r="D21" s="81"/>
      <c r="E21" s="81"/>
      <c r="F21" s="81" t="s">
        <v>358</v>
      </c>
      <c r="G21" s="83" t="s">
        <v>351</v>
      </c>
      <c r="H21" s="81"/>
      <c r="I21" s="81"/>
      <c r="J21" s="81" t="s">
        <v>359</v>
      </c>
      <c r="K21" s="81" t="s">
        <v>132</v>
      </c>
      <c r="L21" s="84"/>
      <c r="M21" s="84"/>
      <c r="N21" s="81" t="s">
        <v>360</v>
      </c>
      <c r="O21" s="83" t="s">
        <v>132</v>
      </c>
      <c r="P21" s="84"/>
      <c r="Q21" s="82"/>
      <c r="R21" s="84"/>
      <c r="S21" s="81"/>
      <c r="T21" s="81"/>
      <c r="U21" s="83"/>
      <c r="V21" s="89"/>
      <c r="W21" s="75"/>
      <c r="X21" s="68" t="s">
        <v>148</v>
      </c>
      <c r="Y21" s="68">
        <f>AB22</f>
        <v>0</v>
      </c>
      <c r="Z21" s="48"/>
      <c r="AA21" s="48" t="s">
        <v>361</v>
      </c>
      <c r="AB21" s="50">
        <v>2.5</v>
      </c>
      <c r="AC21" s="50"/>
      <c r="AD21" s="50">
        <f>AB21*5</f>
        <v>12.5</v>
      </c>
      <c r="AE21" s="50" t="s">
        <v>144</v>
      </c>
      <c r="AF21" s="50">
        <f>AD21*9</f>
        <v>112.5</v>
      </c>
    </row>
    <row r="22" spans="1:32" ht="27.95" customHeight="1" x14ac:dyDescent="0.3">
      <c r="B22" s="186"/>
      <c r="C22" s="185"/>
      <c r="D22" s="81"/>
      <c r="E22" s="81"/>
      <c r="F22" s="81"/>
      <c r="G22" s="83"/>
      <c r="H22" s="81"/>
      <c r="I22" s="81"/>
      <c r="J22" s="84"/>
      <c r="K22" s="81"/>
      <c r="L22" s="81"/>
      <c r="M22" s="81"/>
      <c r="N22" s="81"/>
      <c r="O22" s="81"/>
      <c r="P22" s="81"/>
      <c r="Q22" s="82"/>
      <c r="R22" s="81"/>
      <c r="S22" s="81"/>
      <c r="T22" s="81"/>
      <c r="U22" s="81"/>
      <c r="V22" s="80"/>
      <c r="W22" s="80"/>
      <c r="X22" s="90"/>
      <c r="Y22" s="68"/>
      <c r="Z22" s="61"/>
      <c r="AA22" s="48" t="s">
        <v>362</v>
      </c>
      <c r="AE22" s="48">
        <f>AB22*15</f>
        <v>0</v>
      </c>
    </row>
    <row r="23" spans="1:32" s="91" customFormat="1" ht="27.95" hidden="1" customHeight="1" x14ac:dyDescent="0.3">
      <c r="B23" s="92"/>
      <c r="C23" s="93"/>
      <c r="D23" s="81"/>
      <c r="E23" s="81"/>
      <c r="F23" s="81"/>
      <c r="G23" s="83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81"/>
      <c r="S23" s="81"/>
      <c r="T23" s="81"/>
      <c r="U23" s="81"/>
      <c r="V23" s="94"/>
      <c r="W23" s="94"/>
      <c r="X23" s="95"/>
      <c r="Y23" s="96"/>
      <c r="Z23" s="97"/>
      <c r="AA23" s="98"/>
      <c r="AB23" s="70"/>
      <c r="AC23" s="98"/>
      <c r="AD23" s="98"/>
      <c r="AE23" s="98"/>
      <c r="AF23" s="98"/>
    </row>
    <row r="24" spans="1:32" s="91" customFormat="1" ht="27.95" hidden="1" customHeight="1" x14ac:dyDescent="0.3">
      <c r="B24" s="92"/>
      <c r="C24" s="93"/>
      <c r="D24" s="81"/>
      <c r="E24" s="81"/>
      <c r="F24" s="81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1"/>
      <c r="S24" s="81"/>
      <c r="T24" s="81"/>
      <c r="U24" s="81"/>
      <c r="V24" s="94"/>
      <c r="W24" s="94"/>
      <c r="X24" s="95"/>
      <c r="Y24" s="96"/>
      <c r="Z24" s="97"/>
      <c r="AA24" s="98"/>
      <c r="AB24" s="70"/>
      <c r="AC24" s="98"/>
      <c r="AD24" s="98"/>
      <c r="AE24" s="98"/>
      <c r="AF24" s="98"/>
    </row>
    <row r="25" spans="1:32" s="91" customFormat="1" ht="27.95" hidden="1" customHeight="1" x14ac:dyDescent="0.3">
      <c r="B25" s="92"/>
      <c r="C25" s="93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1"/>
      <c r="S25" s="81"/>
      <c r="T25" s="81"/>
      <c r="U25" s="81"/>
      <c r="V25" s="94"/>
      <c r="W25" s="94"/>
      <c r="X25" s="95"/>
      <c r="Y25" s="96"/>
      <c r="Z25" s="97"/>
      <c r="AA25" s="98"/>
      <c r="AB25" s="70"/>
      <c r="AC25" s="98"/>
      <c r="AD25" s="98"/>
      <c r="AE25" s="98"/>
      <c r="AF25" s="98"/>
    </row>
    <row r="26" spans="1:32" s="91" customFormat="1" ht="27.95" hidden="1" customHeight="1" x14ac:dyDescent="0.3">
      <c r="B26" s="92"/>
      <c r="C26" s="93"/>
      <c r="D26" s="81"/>
      <c r="E26" s="81"/>
      <c r="F26" s="81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1"/>
      <c r="U26" s="81"/>
      <c r="V26" s="94"/>
      <c r="W26" s="94"/>
      <c r="X26" s="95"/>
      <c r="Y26" s="96"/>
      <c r="Z26" s="97"/>
      <c r="AA26" s="98"/>
      <c r="AB26" s="70"/>
      <c r="AC26" s="98"/>
      <c r="AD26" s="98"/>
      <c r="AE26" s="98"/>
      <c r="AF26" s="98"/>
    </row>
    <row r="27" spans="1:32" ht="27.95" customHeight="1" x14ac:dyDescent="0.25">
      <c r="B27" s="99" t="s">
        <v>152</v>
      </c>
      <c r="C27" s="10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2"/>
      <c r="U27" s="81"/>
      <c r="V27" s="89"/>
      <c r="W27" s="89"/>
      <c r="X27" s="101"/>
      <c r="Y27" s="68"/>
      <c r="Z27" s="48"/>
      <c r="AC27" s="48">
        <f>SUM(AC18:AC22)</f>
        <v>32.1</v>
      </c>
      <c r="AD27" s="48">
        <f>SUM(AD18:AD22)</f>
        <v>25</v>
      </c>
      <c r="AE27" s="48">
        <f>SUM(AE18:AE22)</f>
        <v>105.5</v>
      </c>
      <c r="AF27" s="48">
        <f>AC27*4+AD27*9+AE27*4</f>
        <v>775.4</v>
      </c>
    </row>
    <row r="28" spans="1:32" ht="27.95" customHeight="1" x14ac:dyDescent="0.3">
      <c r="A28" s="102"/>
      <c r="B28" s="103"/>
      <c r="C28" s="104"/>
      <c r="D28" s="105"/>
      <c r="E28" s="106"/>
      <c r="F28" s="106"/>
      <c r="G28" s="107"/>
      <c r="H28" s="106"/>
      <c r="I28" s="107"/>
      <c r="J28" s="106"/>
      <c r="K28" s="107"/>
      <c r="L28" s="106"/>
      <c r="M28" s="106"/>
      <c r="N28" s="106"/>
      <c r="O28" s="107"/>
      <c r="P28" s="106"/>
      <c r="Q28" s="105"/>
      <c r="R28" s="106"/>
      <c r="S28" s="106"/>
      <c r="T28" s="105"/>
      <c r="U28" s="107"/>
      <c r="V28" s="80"/>
      <c r="W28" s="80"/>
      <c r="X28" s="90"/>
      <c r="Y28" s="68"/>
      <c r="Z28" s="61"/>
      <c r="AC28" s="108">
        <f>AC27*4/AF27</f>
        <v>0.1655919525406242</v>
      </c>
      <c r="AD28" s="108">
        <f>AD27*9/AF27</f>
        <v>0.29017281403146766</v>
      </c>
      <c r="AE28" s="108">
        <f>AE27*4/AF27</f>
        <v>0.54423523342790814</v>
      </c>
    </row>
    <row r="29" spans="1:32" s="71" customFormat="1" ht="65.099999999999994" customHeight="1" x14ac:dyDescent="0.3">
      <c r="B29" s="72">
        <v>5</v>
      </c>
      <c r="C29" s="183"/>
      <c r="D29" s="73" t="s">
        <v>67</v>
      </c>
      <c r="E29" s="74" t="s">
        <v>108</v>
      </c>
      <c r="F29" s="73" t="s">
        <v>363</v>
      </c>
      <c r="G29" s="74" t="s">
        <v>108</v>
      </c>
      <c r="H29" s="73" t="s">
        <v>75</v>
      </c>
      <c r="I29" s="74" t="s">
        <v>108</v>
      </c>
      <c r="J29" s="73" t="s">
        <v>79</v>
      </c>
      <c r="K29" s="74" t="s">
        <v>108</v>
      </c>
      <c r="L29" s="73" t="s">
        <v>364</v>
      </c>
      <c r="M29" s="74" t="s">
        <v>108</v>
      </c>
      <c r="N29" s="73" t="s">
        <v>365</v>
      </c>
      <c r="O29" s="74" t="s">
        <v>108</v>
      </c>
      <c r="P29" s="73"/>
      <c r="Q29" s="73"/>
      <c r="R29" s="74" t="s">
        <v>108</v>
      </c>
      <c r="S29" s="73"/>
      <c r="T29" s="73"/>
      <c r="U29" s="74" t="s">
        <v>108</v>
      </c>
      <c r="V29" s="75" t="s">
        <v>113</v>
      </c>
      <c r="W29" s="75">
        <f>AE39</f>
        <v>110</v>
      </c>
      <c r="X29" s="76" t="s">
        <v>114</v>
      </c>
      <c r="Y29" s="68">
        <f>AB30</f>
        <v>6.5</v>
      </c>
      <c r="Z29" s="48"/>
      <c r="AA29" s="48"/>
      <c r="AB29" s="50"/>
      <c r="AC29" s="48" t="s">
        <v>366</v>
      </c>
      <c r="AD29" s="48" t="s">
        <v>367</v>
      </c>
      <c r="AE29" s="48" t="s">
        <v>368</v>
      </c>
      <c r="AF29" s="48" t="s">
        <v>228</v>
      </c>
    </row>
    <row r="30" spans="1:32" ht="27.95" customHeight="1" x14ac:dyDescent="0.3">
      <c r="B30" s="78" t="s">
        <v>119</v>
      </c>
      <c r="C30" s="184"/>
      <c r="D30" s="79" t="s">
        <v>369</v>
      </c>
      <c r="E30" s="79">
        <v>180</v>
      </c>
      <c r="F30" s="79" t="s">
        <v>370</v>
      </c>
      <c r="G30" s="79">
        <v>67</v>
      </c>
      <c r="H30" s="79" t="s">
        <v>371</v>
      </c>
      <c r="I30" s="79">
        <v>30</v>
      </c>
      <c r="J30" s="79" t="s">
        <v>250</v>
      </c>
      <c r="K30" s="79">
        <v>50</v>
      </c>
      <c r="L30" s="79" t="s">
        <v>231</v>
      </c>
      <c r="M30" s="79">
        <v>100</v>
      </c>
      <c r="N30" s="79" t="s">
        <v>164</v>
      </c>
      <c r="O30" s="79">
        <v>4</v>
      </c>
      <c r="P30" s="79"/>
      <c r="Q30" s="79"/>
      <c r="R30" s="79"/>
      <c r="S30" s="79"/>
      <c r="T30" s="79"/>
      <c r="U30" s="79"/>
      <c r="V30" s="75" t="s">
        <v>126</v>
      </c>
      <c r="W30" s="80">
        <f>AD39</f>
        <v>25</v>
      </c>
      <c r="X30" s="76" t="s">
        <v>127</v>
      </c>
      <c r="Y30" s="68">
        <f>AB31</f>
        <v>2.5</v>
      </c>
      <c r="Z30" s="61"/>
      <c r="AA30" s="70" t="s">
        <v>372</v>
      </c>
      <c r="AB30" s="50">
        <v>6.5</v>
      </c>
      <c r="AC30" s="50">
        <f>AB30*2</f>
        <v>13</v>
      </c>
      <c r="AD30" s="50"/>
      <c r="AE30" s="50">
        <f>AB30*15</f>
        <v>97.5</v>
      </c>
      <c r="AF30" s="50">
        <f>AC30*4+AE30*4</f>
        <v>442</v>
      </c>
    </row>
    <row r="31" spans="1:32" ht="27.95" customHeight="1" x14ac:dyDescent="0.3">
      <c r="B31" s="78">
        <v>25</v>
      </c>
      <c r="C31" s="184"/>
      <c r="D31" s="81" t="s">
        <v>164</v>
      </c>
      <c r="E31" s="81">
        <v>11</v>
      </c>
      <c r="F31" s="81" t="s">
        <v>373</v>
      </c>
      <c r="G31" s="81" t="s">
        <v>327</v>
      </c>
      <c r="H31" s="81"/>
      <c r="I31" s="81"/>
      <c r="J31" s="81" t="s">
        <v>164</v>
      </c>
      <c r="K31" s="83">
        <v>7</v>
      </c>
      <c r="L31" s="84" t="s">
        <v>131</v>
      </c>
      <c r="M31" s="83" t="s">
        <v>132</v>
      </c>
      <c r="N31" s="81" t="s">
        <v>150</v>
      </c>
      <c r="O31" s="81">
        <v>10</v>
      </c>
      <c r="P31" s="81"/>
      <c r="Q31" s="81"/>
      <c r="R31" s="83"/>
      <c r="S31" s="81"/>
      <c r="T31" s="85"/>
      <c r="U31" s="81"/>
      <c r="V31" s="75" t="s">
        <v>134</v>
      </c>
      <c r="W31" s="80">
        <f>AC39</f>
        <v>33</v>
      </c>
      <c r="X31" s="68" t="s">
        <v>135</v>
      </c>
      <c r="Y31" s="68">
        <f>AB32</f>
        <v>2.5</v>
      </c>
      <c r="Z31" s="48"/>
      <c r="AA31" s="86" t="s">
        <v>374</v>
      </c>
      <c r="AB31" s="50">
        <v>2.5</v>
      </c>
      <c r="AC31" s="87">
        <f>AB31*7</f>
        <v>17.5</v>
      </c>
      <c r="AD31" s="50">
        <f>AB31*5</f>
        <v>12.5</v>
      </c>
      <c r="AE31" s="50" t="s">
        <v>213</v>
      </c>
      <c r="AF31" s="88">
        <f>AC31*4+AD31*9</f>
        <v>182.5</v>
      </c>
    </row>
    <row r="32" spans="1:32" ht="27.95" customHeight="1" x14ac:dyDescent="0.3">
      <c r="B32" s="78" t="s">
        <v>138</v>
      </c>
      <c r="C32" s="184"/>
      <c r="D32" s="81" t="s">
        <v>61</v>
      </c>
      <c r="E32" s="81">
        <v>15</v>
      </c>
      <c r="F32" s="81"/>
      <c r="G32" s="83"/>
      <c r="H32" s="81"/>
      <c r="I32" s="81"/>
      <c r="J32" s="81" t="s">
        <v>130</v>
      </c>
      <c r="K32" s="83">
        <v>1</v>
      </c>
      <c r="L32" s="81"/>
      <c r="M32" s="83"/>
      <c r="N32" s="81" t="s">
        <v>130</v>
      </c>
      <c r="O32" s="83">
        <v>0.5</v>
      </c>
      <c r="P32" s="81"/>
      <c r="Q32" s="81"/>
      <c r="R32" s="83"/>
      <c r="S32" s="81"/>
      <c r="T32" s="81"/>
      <c r="U32" s="83"/>
      <c r="V32" s="89" t="s">
        <v>141</v>
      </c>
      <c r="W32" s="80">
        <f>AF39</f>
        <v>797</v>
      </c>
      <c r="X32" s="76" t="s">
        <v>142</v>
      </c>
      <c r="Y32" s="68">
        <f>AB33</f>
        <v>2.5</v>
      </c>
      <c r="Z32" s="61"/>
      <c r="AA32" s="48" t="s">
        <v>375</v>
      </c>
      <c r="AB32" s="50">
        <v>2.5</v>
      </c>
      <c r="AC32" s="50">
        <f>AB32*1</f>
        <v>2.5</v>
      </c>
      <c r="AD32" s="50" t="s">
        <v>144</v>
      </c>
      <c r="AE32" s="50">
        <f>AB32*5</f>
        <v>12.5</v>
      </c>
      <c r="AF32" s="50">
        <f>AC32*4+AE32*4</f>
        <v>60</v>
      </c>
    </row>
    <row r="33" spans="1:32" ht="27.95" customHeight="1" x14ac:dyDescent="0.25">
      <c r="B33" s="186" t="s">
        <v>183</v>
      </c>
      <c r="C33" s="184"/>
      <c r="D33" s="81" t="s">
        <v>130</v>
      </c>
      <c r="E33" s="81">
        <v>0.5</v>
      </c>
      <c r="F33" s="81"/>
      <c r="G33" s="83"/>
      <c r="H33" s="81"/>
      <c r="I33" s="81"/>
      <c r="J33" s="81" t="s">
        <v>147</v>
      </c>
      <c r="K33" s="81">
        <v>1</v>
      </c>
      <c r="L33" s="84"/>
      <c r="M33" s="84"/>
      <c r="N33" s="81" t="s">
        <v>147</v>
      </c>
      <c r="O33" s="83">
        <v>0.5</v>
      </c>
      <c r="P33" s="84"/>
      <c r="Q33" s="82"/>
      <c r="R33" s="84"/>
      <c r="S33" s="81"/>
      <c r="T33" s="81"/>
      <c r="U33" s="83"/>
      <c r="V33" s="89"/>
      <c r="W33" s="75"/>
      <c r="X33" s="68" t="s">
        <v>148</v>
      </c>
      <c r="Y33" s="68">
        <f>AB34</f>
        <v>0</v>
      </c>
      <c r="Z33" s="48"/>
      <c r="AA33" s="48" t="s">
        <v>376</v>
      </c>
      <c r="AB33" s="50">
        <v>2.5</v>
      </c>
      <c r="AC33" s="50"/>
      <c r="AD33" s="50">
        <f>AB33*5</f>
        <v>12.5</v>
      </c>
      <c r="AE33" s="50" t="s">
        <v>307</v>
      </c>
      <c r="AF33" s="50">
        <f>AD33*9</f>
        <v>112.5</v>
      </c>
    </row>
    <row r="34" spans="1:32" ht="27.95" customHeight="1" x14ac:dyDescent="0.3">
      <c r="B34" s="186"/>
      <c r="C34" s="185"/>
      <c r="D34" s="81" t="s">
        <v>147</v>
      </c>
      <c r="E34" s="81">
        <v>0.5</v>
      </c>
      <c r="F34" s="81"/>
      <c r="G34" s="83"/>
      <c r="H34" s="81"/>
      <c r="I34" s="81"/>
      <c r="J34" s="84"/>
      <c r="K34" s="81"/>
      <c r="L34" s="81"/>
      <c r="M34" s="81"/>
      <c r="N34" s="81"/>
      <c r="O34" s="81"/>
      <c r="P34" s="81"/>
      <c r="Q34" s="82"/>
      <c r="R34" s="81"/>
      <c r="S34" s="81"/>
      <c r="T34" s="81"/>
      <c r="U34" s="81"/>
      <c r="V34" s="80"/>
      <c r="W34" s="80"/>
      <c r="X34" s="90"/>
      <c r="Y34" s="68"/>
      <c r="Z34" s="61"/>
      <c r="AA34" s="48" t="s">
        <v>318</v>
      </c>
      <c r="AE34" s="48">
        <f>AB34*15</f>
        <v>0</v>
      </c>
    </row>
    <row r="35" spans="1:32" s="91" customFormat="1" ht="27.95" customHeight="1" x14ac:dyDescent="0.3">
      <c r="B35" s="92"/>
      <c r="C35" s="93"/>
      <c r="D35" s="81" t="s">
        <v>269</v>
      </c>
      <c r="E35" s="81" t="s">
        <v>132</v>
      </c>
      <c r="F35" s="81"/>
      <c r="G35" s="83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94"/>
      <c r="W35" s="94"/>
      <c r="X35" s="95"/>
      <c r="Y35" s="96"/>
      <c r="Z35" s="97"/>
      <c r="AA35" s="98"/>
      <c r="AB35" s="70"/>
      <c r="AC35" s="98"/>
      <c r="AD35" s="98"/>
      <c r="AE35" s="98"/>
      <c r="AF35" s="98"/>
    </row>
    <row r="36" spans="1:32" s="91" customFormat="1" ht="27.95" hidden="1" customHeight="1" x14ac:dyDescent="0.3">
      <c r="B36" s="92"/>
      <c r="C36" s="93"/>
      <c r="D36" s="81"/>
      <c r="E36" s="81"/>
      <c r="F36" s="81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1"/>
      <c r="S36" s="81"/>
      <c r="T36" s="81"/>
      <c r="U36" s="81"/>
      <c r="V36" s="94"/>
      <c r="W36" s="94"/>
      <c r="X36" s="95"/>
      <c r="Y36" s="96"/>
      <c r="Z36" s="97"/>
      <c r="AA36" s="98"/>
      <c r="AB36" s="70"/>
      <c r="AC36" s="98"/>
      <c r="AD36" s="98"/>
      <c r="AE36" s="98"/>
      <c r="AF36" s="98"/>
    </row>
    <row r="37" spans="1:32" s="91" customFormat="1" ht="27.95" hidden="1" customHeight="1" x14ac:dyDescent="0.3">
      <c r="B37" s="92"/>
      <c r="C37" s="93"/>
      <c r="D37" s="81"/>
      <c r="E37" s="81"/>
      <c r="F37" s="81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4"/>
      <c r="W37" s="94"/>
      <c r="X37" s="95"/>
      <c r="Y37" s="96"/>
      <c r="Z37" s="97"/>
      <c r="AA37" s="98"/>
      <c r="AB37" s="70"/>
      <c r="AC37" s="98"/>
      <c r="AD37" s="98"/>
      <c r="AE37" s="98"/>
      <c r="AF37" s="98"/>
    </row>
    <row r="38" spans="1:32" s="91" customFormat="1" ht="27.95" hidden="1" customHeight="1" x14ac:dyDescent="0.3">
      <c r="B38" s="92"/>
      <c r="C38" s="93"/>
      <c r="D38" s="81"/>
      <c r="E38" s="81"/>
      <c r="F38" s="81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1"/>
      <c r="S38" s="81"/>
      <c r="T38" s="81"/>
      <c r="U38" s="81"/>
      <c r="V38" s="94"/>
      <c r="W38" s="94"/>
      <c r="X38" s="95"/>
      <c r="Y38" s="96"/>
      <c r="Z38" s="97"/>
      <c r="AA38" s="98"/>
      <c r="AB38" s="70"/>
      <c r="AC38" s="98"/>
      <c r="AD38" s="98"/>
      <c r="AE38" s="98"/>
      <c r="AF38" s="98"/>
    </row>
    <row r="39" spans="1:32" ht="27.95" customHeight="1" x14ac:dyDescent="0.25">
      <c r="B39" s="99" t="s">
        <v>152</v>
      </c>
      <c r="C39" s="10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1"/>
      <c r="S39" s="81"/>
      <c r="T39" s="82"/>
      <c r="U39" s="81"/>
      <c r="V39" s="89"/>
      <c r="W39" s="89"/>
      <c r="X39" s="101"/>
      <c r="Y39" s="68"/>
      <c r="Z39" s="48"/>
      <c r="AC39" s="48">
        <f>SUM(AC30:AC34)</f>
        <v>33</v>
      </c>
      <c r="AD39" s="48">
        <f>SUM(AD30:AD34)</f>
        <v>25</v>
      </c>
      <c r="AE39" s="48">
        <f>SUM(AE30:AE34)</f>
        <v>110</v>
      </c>
      <c r="AF39" s="48">
        <f>AC39*4+AD39*9+AE39*4</f>
        <v>797</v>
      </c>
    </row>
    <row r="40" spans="1:32" ht="27.95" customHeight="1" x14ac:dyDescent="0.3">
      <c r="A40" s="102"/>
      <c r="B40" s="103"/>
      <c r="C40" s="104"/>
      <c r="D40" s="105"/>
      <c r="E40" s="106"/>
      <c r="F40" s="106"/>
      <c r="G40" s="107"/>
      <c r="H40" s="106"/>
      <c r="I40" s="107"/>
      <c r="J40" s="106"/>
      <c r="K40" s="107"/>
      <c r="L40" s="106"/>
      <c r="M40" s="106"/>
      <c r="N40" s="106"/>
      <c r="O40" s="107"/>
      <c r="P40" s="106"/>
      <c r="Q40" s="105"/>
      <c r="R40" s="106"/>
      <c r="S40" s="106"/>
      <c r="T40" s="105"/>
      <c r="U40" s="107"/>
      <c r="V40" s="80"/>
      <c r="W40" s="80"/>
      <c r="X40" s="90"/>
      <c r="Y40" s="68"/>
      <c r="Z40" s="61"/>
      <c r="AC40" s="108">
        <f>AC39*4/AF39</f>
        <v>0.16562107904642409</v>
      </c>
      <c r="AD40" s="108">
        <f>AD39*9/AF39</f>
        <v>0.2823086574654956</v>
      </c>
      <c r="AE40" s="108">
        <f>AE39*4/AF39</f>
        <v>0.5520702634880803</v>
      </c>
    </row>
    <row r="41" spans="1:32" s="71" customFormat="1" ht="65.099999999999994" customHeight="1" x14ac:dyDescent="0.3">
      <c r="B41" s="72">
        <v>5</v>
      </c>
      <c r="C41" s="183"/>
      <c r="D41" s="73" t="s">
        <v>4</v>
      </c>
      <c r="E41" s="74" t="s">
        <v>108</v>
      </c>
      <c r="F41" s="73" t="s">
        <v>377</v>
      </c>
      <c r="G41" s="74" t="s">
        <v>108</v>
      </c>
      <c r="H41" s="73" t="s">
        <v>378</v>
      </c>
      <c r="I41" s="74" t="s">
        <v>108</v>
      </c>
      <c r="J41" s="73" t="s">
        <v>80</v>
      </c>
      <c r="K41" s="74" t="s">
        <v>108</v>
      </c>
      <c r="L41" s="73" t="s">
        <v>379</v>
      </c>
      <c r="M41" s="74" t="s">
        <v>108</v>
      </c>
      <c r="N41" s="73" t="s">
        <v>83</v>
      </c>
      <c r="O41" s="74" t="s">
        <v>108</v>
      </c>
      <c r="P41" s="73"/>
      <c r="Q41" s="73"/>
      <c r="R41" s="74" t="s">
        <v>108</v>
      </c>
      <c r="S41" s="73"/>
      <c r="T41" s="73"/>
      <c r="U41" s="74" t="s">
        <v>108</v>
      </c>
      <c r="V41" s="75" t="s">
        <v>113</v>
      </c>
      <c r="W41" s="75">
        <f>AE51</f>
        <v>106.5</v>
      </c>
      <c r="X41" s="76" t="s">
        <v>114</v>
      </c>
      <c r="Y41" s="68">
        <f>AB42</f>
        <v>6.5</v>
      </c>
      <c r="Z41" s="48"/>
      <c r="AA41" s="48"/>
      <c r="AB41" s="50"/>
      <c r="AC41" s="48" t="s">
        <v>380</v>
      </c>
      <c r="AD41" s="48" t="s">
        <v>367</v>
      </c>
      <c r="AE41" s="48" t="s">
        <v>117</v>
      </c>
      <c r="AF41" s="48" t="s">
        <v>381</v>
      </c>
    </row>
    <row r="42" spans="1:32" ht="27.95" customHeight="1" x14ac:dyDescent="0.3">
      <c r="B42" s="78" t="s">
        <v>119</v>
      </c>
      <c r="C42" s="184"/>
      <c r="D42" s="79" t="s">
        <v>120</v>
      </c>
      <c r="E42" s="79">
        <v>90</v>
      </c>
      <c r="F42" s="79" t="s">
        <v>164</v>
      </c>
      <c r="G42" s="79">
        <v>56</v>
      </c>
      <c r="H42" s="79" t="s">
        <v>247</v>
      </c>
      <c r="I42" s="79">
        <v>33</v>
      </c>
      <c r="J42" s="79" t="s">
        <v>230</v>
      </c>
      <c r="K42" s="79">
        <v>45</v>
      </c>
      <c r="L42" s="79" t="s">
        <v>382</v>
      </c>
      <c r="M42" s="79">
        <v>100</v>
      </c>
      <c r="N42" s="79" t="s">
        <v>383</v>
      </c>
      <c r="O42" s="79">
        <v>7</v>
      </c>
      <c r="P42" s="79"/>
      <c r="Q42" s="79"/>
      <c r="R42" s="79"/>
      <c r="S42" s="79"/>
      <c r="T42" s="79"/>
      <c r="U42" s="79"/>
      <c r="V42" s="75" t="s">
        <v>126</v>
      </c>
      <c r="W42" s="80">
        <f>AD51</f>
        <v>25</v>
      </c>
      <c r="X42" s="76" t="s">
        <v>127</v>
      </c>
      <c r="Y42" s="68">
        <f>AB43</f>
        <v>2.5</v>
      </c>
      <c r="Z42" s="61"/>
      <c r="AA42" s="70" t="s">
        <v>384</v>
      </c>
      <c r="AB42" s="50">
        <v>6.5</v>
      </c>
      <c r="AC42" s="50">
        <f>AB42*2</f>
        <v>13</v>
      </c>
      <c r="AD42" s="50"/>
      <c r="AE42" s="50">
        <f>AB42*15</f>
        <v>97.5</v>
      </c>
      <c r="AF42" s="50">
        <f>AC42*4+AE42*4</f>
        <v>442</v>
      </c>
    </row>
    <row r="43" spans="1:32" ht="27.95" customHeight="1" x14ac:dyDescent="0.3">
      <c r="B43" s="78">
        <v>26</v>
      </c>
      <c r="C43" s="184"/>
      <c r="D43" s="81" t="s">
        <v>210</v>
      </c>
      <c r="E43" s="81">
        <v>30</v>
      </c>
      <c r="F43" s="81" t="s">
        <v>385</v>
      </c>
      <c r="G43" s="81">
        <v>9</v>
      </c>
      <c r="H43" s="81" t="s">
        <v>129</v>
      </c>
      <c r="I43" s="81">
        <v>5</v>
      </c>
      <c r="J43" s="81" t="s">
        <v>279</v>
      </c>
      <c r="K43" s="83">
        <v>7</v>
      </c>
      <c r="L43" s="84" t="s">
        <v>131</v>
      </c>
      <c r="M43" s="83" t="s">
        <v>132</v>
      </c>
      <c r="N43" s="81" t="s">
        <v>161</v>
      </c>
      <c r="O43" s="83">
        <v>15</v>
      </c>
      <c r="P43" s="81"/>
      <c r="Q43" s="81"/>
      <c r="R43" s="83"/>
      <c r="S43" s="81"/>
      <c r="T43" s="85"/>
      <c r="U43" s="81"/>
      <c r="V43" s="75" t="s">
        <v>134</v>
      </c>
      <c r="W43" s="80">
        <f>AC51</f>
        <v>32.299999999999997</v>
      </c>
      <c r="X43" s="68" t="s">
        <v>135</v>
      </c>
      <c r="Y43" s="68">
        <f>AB44</f>
        <v>1.8</v>
      </c>
      <c r="Z43" s="48"/>
      <c r="AA43" s="86" t="s">
        <v>235</v>
      </c>
      <c r="AB43" s="50">
        <v>2.5</v>
      </c>
      <c r="AC43" s="87">
        <f>AB43*7</f>
        <v>17.5</v>
      </c>
      <c r="AD43" s="50">
        <f>AB43*5</f>
        <v>12.5</v>
      </c>
      <c r="AE43" s="50" t="s">
        <v>217</v>
      </c>
      <c r="AF43" s="88">
        <f>AC43*4+AD43*9</f>
        <v>182.5</v>
      </c>
    </row>
    <row r="44" spans="1:32" ht="27.95" customHeight="1" x14ac:dyDescent="0.3">
      <c r="B44" s="78" t="s">
        <v>138</v>
      </c>
      <c r="C44" s="184"/>
      <c r="D44" s="81"/>
      <c r="E44" s="81"/>
      <c r="F44" s="81" t="s">
        <v>130</v>
      </c>
      <c r="G44" s="83">
        <v>3</v>
      </c>
      <c r="H44" s="81" t="s">
        <v>130</v>
      </c>
      <c r="I44" s="81">
        <v>0.5</v>
      </c>
      <c r="J44" s="81" t="s">
        <v>130</v>
      </c>
      <c r="K44" s="81">
        <v>0.5</v>
      </c>
      <c r="L44" s="81"/>
      <c r="M44" s="83"/>
      <c r="N44" s="81" t="s">
        <v>130</v>
      </c>
      <c r="O44" s="81">
        <v>0.5</v>
      </c>
      <c r="P44" s="81"/>
      <c r="Q44" s="81"/>
      <c r="R44" s="83"/>
      <c r="S44" s="81"/>
      <c r="T44" s="81"/>
      <c r="U44" s="83"/>
      <c r="V44" s="89" t="s">
        <v>141</v>
      </c>
      <c r="W44" s="80">
        <f>AF51</f>
        <v>780.2</v>
      </c>
      <c r="X44" s="76" t="s">
        <v>142</v>
      </c>
      <c r="Y44" s="68">
        <f>AB45</f>
        <v>2.5</v>
      </c>
      <c r="Z44" s="61"/>
      <c r="AA44" s="48" t="s">
        <v>386</v>
      </c>
      <c r="AB44" s="50">
        <v>1.8</v>
      </c>
      <c r="AC44" s="50">
        <f>AB44*1</f>
        <v>1.8</v>
      </c>
      <c r="AD44" s="50" t="s">
        <v>217</v>
      </c>
      <c r="AE44" s="50">
        <f>AB44*5</f>
        <v>9</v>
      </c>
      <c r="AF44" s="50">
        <f>AC44*4+AE44*4</f>
        <v>43.2</v>
      </c>
    </row>
    <row r="45" spans="1:32" ht="27.95" customHeight="1" x14ac:dyDescent="0.25">
      <c r="B45" s="186" t="s">
        <v>202</v>
      </c>
      <c r="C45" s="184"/>
      <c r="D45" s="81"/>
      <c r="E45" s="81"/>
      <c r="F45" s="81" t="s">
        <v>129</v>
      </c>
      <c r="G45" s="83">
        <v>10</v>
      </c>
      <c r="H45" s="81" t="s">
        <v>387</v>
      </c>
      <c r="I45" s="81" t="s">
        <v>388</v>
      </c>
      <c r="J45" s="81"/>
      <c r="K45" s="81"/>
      <c r="L45" s="84"/>
      <c r="M45" s="84"/>
      <c r="N45" s="81" t="s">
        <v>147</v>
      </c>
      <c r="O45" s="83">
        <v>0.5</v>
      </c>
      <c r="P45" s="84"/>
      <c r="Q45" s="82"/>
      <c r="R45" s="84"/>
      <c r="S45" s="81"/>
      <c r="T45" s="81"/>
      <c r="U45" s="83"/>
      <c r="V45" s="89"/>
      <c r="W45" s="75"/>
      <c r="X45" s="68" t="s">
        <v>148</v>
      </c>
      <c r="Y45" s="68">
        <f>AB46</f>
        <v>0</v>
      </c>
      <c r="Z45" s="48"/>
      <c r="AA45" s="48" t="s">
        <v>266</v>
      </c>
      <c r="AB45" s="50">
        <v>2.5</v>
      </c>
      <c r="AC45" s="50"/>
      <c r="AD45" s="50">
        <f>AB45*5</f>
        <v>12.5</v>
      </c>
      <c r="AE45" s="50" t="s">
        <v>389</v>
      </c>
      <c r="AF45" s="50">
        <f>AD45*9</f>
        <v>112.5</v>
      </c>
    </row>
    <row r="46" spans="1:32" ht="27.95" customHeight="1" x14ac:dyDescent="0.3">
      <c r="B46" s="186"/>
      <c r="C46" s="185"/>
      <c r="D46" s="81"/>
      <c r="E46" s="81"/>
      <c r="F46" s="81" t="s">
        <v>146</v>
      </c>
      <c r="G46" s="83" t="s">
        <v>132</v>
      </c>
      <c r="H46" s="81"/>
      <c r="I46" s="81"/>
      <c r="J46" s="84"/>
      <c r="K46" s="81"/>
      <c r="L46" s="81"/>
      <c r="M46" s="81"/>
      <c r="N46" s="81"/>
      <c r="O46" s="83"/>
      <c r="P46" s="81"/>
      <c r="Q46" s="82"/>
      <c r="R46" s="81"/>
      <c r="S46" s="81"/>
      <c r="T46" s="81"/>
      <c r="U46" s="81"/>
      <c r="V46" s="80"/>
      <c r="W46" s="80"/>
      <c r="X46" s="90"/>
      <c r="Y46" s="68"/>
      <c r="Z46" s="61"/>
      <c r="AA46" s="48" t="s">
        <v>187</v>
      </c>
      <c r="AE46" s="48">
        <f>AB46*15</f>
        <v>0</v>
      </c>
    </row>
    <row r="47" spans="1:32" s="91" customFormat="1" ht="27.95" hidden="1" customHeight="1" x14ac:dyDescent="0.3">
      <c r="B47" s="92"/>
      <c r="C47" s="93"/>
      <c r="D47" s="81"/>
      <c r="E47" s="81"/>
      <c r="F47" s="81"/>
      <c r="G47" s="83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1"/>
      <c r="U47" s="81"/>
      <c r="V47" s="94"/>
      <c r="W47" s="94"/>
      <c r="X47" s="95"/>
      <c r="Y47" s="96"/>
      <c r="Z47" s="97"/>
      <c r="AA47" s="98"/>
      <c r="AB47" s="70"/>
      <c r="AC47" s="98"/>
      <c r="AD47" s="98"/>
      <c r="AE47" s="98"/>
      <c r="AF47" s="98"/>
    </row>
    <row r="48" spans="1:32" s="91" customFormat="1" ht="27.95" hidden="1" customHeight="1" x14ac:dyDescent="0.3">
      <c r="B48" s="92"/>
      <c r="C48" s="93"/>
      <c r="D48" s="81"/>
      <c r="E48" s="81"/>
      <c r="F48" s="81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1"/>
      <c r="U48" s="81"/>
      <c r="V48" s="94"/>
      <c r="W48" s="94"/>
      <c r="X48" s="95"/>
      <c r="Y48" s="96"/>
      <c r="Z48" s="97"/>
      <c r="AA48" s="98"/>
      <c r="AB48" s="70"/>
      <c r="AC48" s="98"/>
      <c r="AD48" s="98"/>
      <c r="AE48" s="98"/>
      <c r="AF48" s="98"/>
    </row>
    <row r="49" spans="1:32" s="91" customFormat="1" ht="27.95" hidden="1" customHeight="1" x14ac:dyDescent="0.3">
      <c r="B49" s="92"/>
      <c r="C49" s="93"/>
      <c r="D49" s="81"/>
      <c r="E49" s="81"/>
      <c r="F49" s="81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1"/>
      <c r="U49" s="81"/>
      <c r="V49" s="94"/>
      <c r="W49" s="94"/>
      <c r="X49" s="95"/>
      <c r="Y49" s="96"/>
      <c r="Z49" s="97"/>
      <c r="AA49" s="98"/>
      <c r="AB49" s="70"/>
      <c r="AC49" s="98"/>
      <c r="AD49" s="98"/>
      <c r="AE49" s="98"/>
      <c r="AF49" s="98"/>
    </row>
    <row r="50" spans="1:32" s="91" customFormat="1" ht="27.95" hidden="1" customHeight="1" x14ac:dyDescent="0.3">
      <c r="B50" s="92"/>
      <c r="C50" s="93"/>
      <c r="D50" s="81"/>
      <c r="E50" s="81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81"/>
      <c r="S50" s="81"/>
      <c r="T50" s="81"/>
      <c r="U50" s="81"/>
      <c r="V50" s="94"/>
      <c r="W50" s="94"/>
      <c r="X50" s="95"/>
      <c r="Y50" s="96"/>
      <c r="Z50" s="97"/>
      <c r="AA50" s="98"/>
      <c r="AB50" s="70"/>
      <c r="AC50" s="98"/>
      <c r="AD50" s="98"/>
      <c r="AE50" s="98"/>
      <c r="AF50" s="98"/>
    </row>
    <row r="51" spans="1:32" ht="27.95" customHeight="1" x14ac:dyDescent="0.25">
      <c r="B51" s="99" t="s">
        <v>152</v>
      </c>
      <c r="C51" s="100"/>
      <c r="D51" s="81"/>
      <c r="E51" s="81"/>
      <c r="F51" s="81" t="s">
        <v>390</v>
      </c>
      <c r="G51" s="81" t="s">
        <v>221</v>
      </c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1"/>
      <c r="S51" s="81"/>
      <c r="T51" s="82"/>
      <c r="U51" s="81"/>
      <c r="V51" s="89"/>
      <c r="W51" s="89"/>
      <c r="X51" s="101"/>
      <c r="Y51" s="68"/>
      <c r="Z51" s="48"/>
      <c r="AC51" s="48">
        <f>SUM(AC42:AC46)</f>
        <v>32.299999999999997</v>
      </c>
      <c r="AD51" s="48">
        <f>SUM(AD42:AD46)</f>
        <v>25</v>
      </c>
      <c r="AE51" s="48">
        <f>SUM(AE42:AE46)</f>
        <v>106.5</v>
      </c>
      <c r="AF51" s="48">
        <f>AC51*4+AD51*9+AE51*4</f>
        <v>780.2</v>
      </c>
    </row>
    <row r="52" spans="1:32" ht="27.95" customHeight="1" x14ac:dyDescent="0.3">
      <c r="A52" s="102"/>
      <c r="B52" s="103"/>
      <c r="C52" s="104"/>
      <c r="D52" s="105"/>
      <c r="E52" s="106"/>
      <c r="F52" s="106"/>
      <c r="G52" s="107"/>
      <c r="H52" s="106"/>
      <c r="I52" s="107"/>
      <c r="J52" s="106"/>
      <c r="K52" s="107"/>
      <c r="L52" s="106"/>
      <c r="M52" s="106"/>
      <c r="N52" s="106"/>
      <c r="O52" s="107"/>
      <c r="P52" s="106"/>
      <c r="Q52" s="105"/>
      <c r="R52" s="106"/>
      <c r="S52" s="106"/>
      <c r="T52" s="105"/>
      <c r="U52" s="107"/>
      <c r="V52" s="80"/>
      <c r="W52" s="80"/>
      <c r="X52" s="90"/>
      <c r="Y52" s="68"/>
      <c r="Z52" s="61"/>
      <c r="AC52" s="108">
        <f>AC51*4/AF51</f>
        <v>0.16559856447064852</v>
      </c>
      <c r="AD52" s="108">
        <f>AD51*9/AF51</f>
        <v>0.28838759292489102</v>
      </c>
      <c r="AE52" s="108">
        <f>AE51*4/AF51</f>
        <v>0.5460138426044604</v>
      </c>
    </row>
    <row r="53" spans="1:32" s="71" customFormat="1" ht="65.099999999999994" customHeight="1" x14ac:dyDescent="0.3">
      <c r="B53" s="72">
        <v>5</v>
      </c>
      <c r="C53" s="183"/>
      <c r="D53" s="73" t="s">
        <v>27</v>
      </c>
      <c r="E53" s="74" t="s">
        <v>108</v>
      </c>
      <c r="F53" s="73" t="s">
        <v>72</v>
      </c>
      <c r="G53" s="74" t="s">
        <v>108</v>
      </c>
      <c r="H53" s="73" t="s">
        <v>76</v>
      </c>
      <c r="I53" s="74" t="s">
        <v>108</v>
      </c>
      <c r="J53" s="73" t="s">
        <v>81</v>
      </c>
      <c r="K53" s="74" t="s">
        <v>108</v>
      </c>
      <c r="L53" s="73" t="s">
        <v>391</v>
      </c>
      <c r="M53" s="74" t="s">
        <v>108</v>
      </c>
      <c r="N53" s="73" t="s">
        <v>84</v>
      </c>
      <c r="O53" s="74" t="s">
        <v>108</v>
      </c>
      <c r="P53" s="73"/>
      <c r="Q53" s="73"/>
      <c r="R53" s="74" t="s">
        <v>108</v>
      </c>
      <c r="S53" s="73"/>
      <c r="T53" s="73"/>
      <c r="U53" s="74" t="s">
        <v>108</v>
      </c>
      <c r="V53" s="75" t="s">
        <v>113</v>
      </c>
      <c r="W53" s="75">
        <f>AE63</f>
        <v>105</v>
      </c>
      <c r="X53" s="76" t="s">
        <v>114</v>
      </c>
      <c r="Y53" s="68">
        <f>AB54</f>
        <v>6.5</v>
      </c>
      <c r="Z53" s="48"/>
      <c r="AA53" s="48"/>
      <c r="AB53" s="50"/>
      <c r="AC53" s="48" t="s">
        <v>380</v>
      </c>
      <c r="AD53" s="48" t="s">
        <v>205</v>
      </c>
      <c r="AE53" s="48" t="s">
        <v>190</v>
      </c>
      <c r="AF53" s="48" t="s">
        <v>381</v>
      </c>
    </row>
    <row r="54" spans="1:32" ht="27.95" customHeight="1" x14ac:dyDescent="0.3">
      <c r="B54" s="78" t="s">
        <v>119</v>
      </c>
      <c r="C54" s="184"/>
      <c r="D54" s="79" t="s">
        <v>120</v>
      </c>
      <c r="E54" s="79">
        <v>90</v>
      </c>
      <c r="F54" s="79" t="s">
        <v>191</v>
      </c>
      <c r="G54" s="79">
        <v>128</v>
      </c>
      <c r="H54" s="79" t="s">
        <v>392</v>
      </c>
      <c r="I54" s="79">
        <v>18</v>
      </c>
      <c r="J54" s="79" t="s">
        <v>248</v>
      </c>
      <c r="K54" s="79">
        <v>4</v>
      </c>
      <c r="L54" s="79" t="s">
        <v>208</v>
      </c>
      <c r="M54" s="79">
        <v>110</v>
      </c>
      <c r="N54" s="79" t="s">
        <v>237</v>
      </c>
      <c r="O54" s="79">
        <v>1</v>
      </c>
      <c r="P54" s="79"/>
      <c r="Q54" s="79"/>
      <c r="R54" s="79"/>
      <c r="S54" s="79"/>
      <c r="T54" s="79"/>
      <c r="U54" s="79"/>
      <c r="V54" s="75" t="s">
        <v>126</v>
      </c>
      <c r="W54" s="80">
        <f>AD63</f>
        <v>25</v>
      </c>
      <c r="X54" s="76" t="s">
        <v>127</v>
      </c>
      <c r="Y54" s="68">
        <f>AB55</f>
        <v>2.5</v>
      </c>
      <c r="Z54" s="61"/>
      <c r="AA54" s="70" t="s">
        <v>372</v>
      </c>
      <c r="AB54" s="50">
        <v>6.5</v>
      </c>
      <c r="AC54" s="50">
        <f>AB54*2</f>
        <v>13</v>
      </c>
      <c r="AD54" s="50"/>
      <c r="AE54" s="50">
        <f>AB54*15</f>
        <v>97.5</v>
      </c>
      <c r="AF54" s="50">
        <f>AC54*4+AE54*4</f>
        <v>442</v>
      </c>
    </row>
    <row r="55" spans="1:32" ht="27.95" customHeight="1" x14ac:dyDescent="0.3">
      <c r="B55" s="78">
        <v>27</v>
      </c>
      <c r="C55" s="184"/>
      <c r="D55" s="81" t="s">
        <v>278</v>
      </c>
      <c r="E55" s="81">
        <v>30</v>
      </c>
      <c r="F55" s="81"/>
      <c r="G55" s="81"/>
      <c r="H55" s="81" t="s">
        <v>234</v>
      </c>
      <c r="I55" s="81">
        <v>5</v>
      </c>
      <c r="J55" s="81" t="s">
        <v>16</v>
      </c>
      <c r="K55" s="83">
        <v>25</v>
      </c>
      <c r="L55" s="84" t="s">
        <v>131</v>
      </c>
      <c r="M55" s="83" t="s">
        <v>132</v>
      </c>
      <c r="N55" s="81" t="s">
        <v>164</v>
      </c>
      <c r="O55" s="81">
        <v>4</v>
      </c>
      <c r="P55" s="81"/>
      <c r="Q55" s="81"/>
      <c r="R55" s="83"/>
      <c r="S55" s="81"/>
      <c r="T55" s="85"/>
      <c r="U55" s="81"/>
      <c r="V55" s="75" t="s">
        <v>134</v>
      </c>
      <c r="W55" s="80">
        <f>AC63</f>
        <v>32</v>
      </c>
      <c r="X55" s="68" t="s">
        <v>135</v>
      </c>
      <c r="Y55" s="68">
        <f>AB56</f>
        <v>1.5</v>
      </c>
      <c r="Z55" s="48"/>
      <c r="AA55" s="86" t="s">
        <v>235</v>
      </c>
      <c r="AB55" s="50">
        <v>2.5</v>
      </c>
      <c r="AC55" s="87">
        <f>AB55*7</f>
        <v>17.5</v>
      </c>
      <c r="AD55" s="50">
        <f>AB55*5</f>
        <v>12.5</v>
      </c>
      <c r="AE55" s="50" t="s">
        <v>213</v>
      </c>
      <c r="AF55" s="88">
        <f>AC55*4+AD55*9</f>
        <v>182.5</v>
      </c>
    </row>
    <row r="56" spans="1:32" ht="27.95" customHeight="1" x14ac:dyDescent="0.3">
      <c r="B56" s="78" t="s">
        <v>138</v>
      </c>
      <c r="C56" s="184"/>
      <c r="D56" s="81"/>
      <c r="E56" s="81"/>
      <c r="F56" s="81"/>
      <c r="G56" s="83"/>
      <c r="H56" s="81" t="s">
        <v>129</v>
      </c>
      <c r="I56" s="81">
        <v>5</v>
      </c>
      <c r="J56" s="81" t="s">
        <v>164</v>
      </c>
      <c r="K56" s="83">
        <v>11</v>
      </c>
      <c r="L56" s="81"/>
      <c r="M56" s="83"/>
      <c r="N56" s="81" t="s">
        <v>336</v>
      </c>
      <c r="O56" s="83" t="s">
        <v>132</v>
      </c>
      <c r="P56" s="81"/>
      <c r="Q56" s="81"/>
      <c r="R56" s="83"/>
      <c r="S56" s="81"/>
      <c r="T56" s="81"/>
      <c r="U56" s="83"/>
      <c r="V56" s="89" t="s">
        <v>141</v>
      </c>
      <c r="W56" s="80">
        <f>AF63</f>
        <v>773</v>
      </c>
      <c r="X56" s="76" t="s">
        <v>142</v>
      </c>
      <c r="Y56" s="68">
        <f>AB57</f>
        <v>2.5</v>
      </c>
      <c r="Z56" s="61"/>
      <c r="AA56" s="48" t="s">
        <v>337</v>
      </c>
      <c r="AB56" s="50">
        <v>1.5</v>
      </c>
      <c r="AC56" s="50">
        <f>AB56*1</f>
        <v>1.5</v>
      </c>
      <c r="AD56" s="50" t="s">
        <v>307</v>
      </c>
      <c r="AE56" s="50">
        <f>AB56*5</f>
        <v>7.5</v>
      </c>
      <c r="AF56" s="50">
        <f>AC56*4+AE56*4</f>
        <v>36</v>
      </c>
    </row>
    <row r="57" spans="1:32" ht="27.95" customHeight="1" x14ac:dyDescent="0.25">
      <c r="B57" s="186" t="s">
        <v>218</v>
      </c>
      <c r="C57" s="184"/>
      <c r="D57" s="81"/>
      <c r="E57" s="81"/>
      <c r="F57" s="81"/>
      <c r="G57" s="83"/>
      <c r="H57" s="81" t="s">
        <v>146</v>
      </c>
      <c r="I57" s="81" t="s">
        <v>132</v>
      </c>
      <c r="J57" s="81" t="s">
        <v>129</v>
      </c>
      <c r="K57" s="81">
        <v>10</v>
      </c>
      <c r="L57" s="84"/>
      <c r="M57" s="84"/>
      <c r="N57" s="81"/>
      <c r="O57" s="83"/>
      <c r="P57" s="84"/>
      <c r="Q57" s="82"/>
      <c r="R57" s="84"/>
      <c r="S57" s="81"/>
      <c r="T57" s="81"/>
      <c r="U57" s="83"/>
      <c r="V57" s="89"/>
      <c r="W57" s="75"/>
      <c r="X57" s="68" t="s">
        <v>148</v>
      </c>
      <c r="Y57" s="68">
        <f>AB58</f>
        <v>0</v>
      </c>
      <c r="Z57" s="48"/>
      <c r="AA57" s="48" t="s">
        <v>266</v>
      </c>
      <c r="AB57" s="50">
        <v>2.5</v>
      </c>
      <c r="AC57" s="50"/>
      <c r="AD57" s="50">
        <f>AB57*5</f>
        <v>12.5</v>
      </c>
      <c r="AE57" s="50" t="s">
        <v>213</v>
      </c>
      <c r="AF57" s="50">
        <f>AD57*9</f>
        <v>112.5</v>
      </c>
    </row>
    <row r="58" spans="1:32" ht="27.95" customHeight="1" x14ac:dyDescent="0.3">
      <c r="B58" s="186"/>
      <c r="C58" s="185"/>
      <c r="D58" s="81"/>
      <c r="E58" s="81"/>
      <c r="F58" s="81"/>
      <c r="G58" s="83"/>
      <c r="H58" s="81"/>
      <c r="I58" s="81"/>
      <c r="J58" s="84" t="s">
        <v>130</v>
      </c>
      <c r="K58" s="81">
        <v>0.5</v>
      </c>
      <c r="L58" s="81"/>
      <c r="M58" s="81"/>
      <c r="N58" s="81"/>
      <c r="O58" s="81"/>
      <c r="P58" s="81"/>
      <c r="Q58" s="82"/>
      <c r="R58" s="81"/>
      <c r="S58" s="81"/>
      <c r="T58" s="81"/>
      <c r="U58" s="81"/>
      <c r="V58" s="80"/>
      <c r="W58" s="80"/>
      <c r="X58" s="90"/>
      <c r="Y58" s="68"/>
      <c r="Z58" s="61"/>
      <c r="AA58" s="48" t="s">
        <v>318</v>
      </c>
      <c r="AE58" s="48">
        <f>AB58*15</f>
        <v>0</v>
      </c>
    </row>
    <row r="59" spans="1:32" s="91" customFormat="1" ht="27.95" customHeight="1" x14ac:dyDescent="0.3">
      <c r="B59" s="92"/>
      <c r="C59" s="93"/>
      <c r="D59" s="81"/>
      <c r="E59" s="81"/>
      <c r="F59" s="81"/>
      <c r="G59" s="83"/>
      <c r="H59" s="81"/>
      <c r="I59" s="81"/>
      <c r="J59" s="81" t="s">
        <v>147</v>
      </c>
      <c r="K59" s="81">
        <v>0.5</v>
      </c>
      <c r="L59" s="81"/>
      <c r="M59" s="81"/>
      <c r="N59" s="81"/>
      <c r="O59" s="81"/>
      <c r="P59" s="81"/>
      <c r="Q59" s="82"/>
      <c r="R59" s="81"/>
      <c r="S59" s="81"/>
      <c r="T59" s="81"/>
      <c r="U59" s="81"/>
      <c r="V59" s="94"/>
      <c r="W59" s="94"/>
      <c r="X59" s="95"/>
      <c r="Y59" s="96"/>
      <c r="Z59" s="97"/>
      <c r="AA59" s="98"/>
      <c r="AB59" s="70"/>
      <c r="AC59" s="98"/>
      <c r="AD59" s="98"/>
      <c r="AE59" s="98"/>
      <c r="AF59" s="98"/>
    </row>
    <row r="60" spans="1:32" s="91" customFormat="1" ht="27.95" customHeight="1" x14ac:dyDescent="0.3">
      <c r="B60" s="92"/>
      <c r="C60" s="93"/>
      <c r="D60" s="81"/>
      <c r="E60" s="81"/>
      <c r="F60" s="81"/>
      <c r="G60" s="83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1"/>
      <c r="S60" s="81"/>
      <c r="T60" s="81"/>
      <c r="U60" s="81"/>
      <c r="V60" s="94"/>
      <c r="W60" s="94"/>
      <c r="X60" s="95"/>
      <c r="Y60" s="96"/>
      <c r="Z60" s="97"/>
      <c r="AA60" s="98"/>
      <c r="AB60" s="70"/>
      <c r="AC60" s="98"/>
      <c r="AD60" s="98"/>
      <c r="AE60" s="98"/>
      <c r="AF60" s="98"/>
    </row>
    <row r="61" spans="1:32" s="91" customFormat="1" ht="27.95" hidden="1" customHeight="1" x14ac:dyDescent="0.3">
      <c r="B61" s="92"/>
      <c r="C61" s="93"/>
      <c r="D61" s="81"/>
      <c r="E61" s="81"/>
      <c r="F61" s="81"/>
      <c r="G61" s="83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81"/>
      <c r="S61" s="81"/>
      <c r="T61" s="81"/>
      <c r="U61" s="81"/>
      <c r="V61" s="94"/>
      <c r="W61" s="94"/>
      <c r="X61" s="95"/>
      <c r="Y61" s="96"/>
      <c r="Z61" s="97"/>
      <c r="AA61" s="98"/>
      <c r="AB61" s="70"/>
      <c r="AC61" s="98"/>
      <c r="AD61" s="98"/>
      <c r="AE61" s="98"/>
      <c r="AF61" s="98"/>
    </row>
    <row r="62" spans="1:32" s="91" customFormat="1" ht="27.95" hidden="1" customHeight="1" x14ac:dyDescent="0.3">
      <c r="B62" s="92"/>
      <c r="C62" s="93"/>
      <c r="D62" s="81"/>
      <c r="E62" s="81"/>
      <c r="F62" s="81"/>
      <c r="G62" s="83"/>
      <c r="H62" s="81"/>
      <c r="I62" s="81"/>
      <c r="J62" s="81"/>
      <c r="K62" s="81"/>
      <c r="L62" s="81"/>
      <c r="M62" s="81"/>
      <c r="N62" s="81"/>
      <c r="O62" s="81"/>
      <c r="P62" s="81"/>
      <c r="Q62" s="82"/>
      <c r="R62" s="81"/>
      <c r="S62" s="81"/>
      <c r="T62" s="81"/>
      <c r="U62" s="81"/>
      <c r="V62" s="94"/>
      <c r="W62" s="94"/>
      <c r="X62" s="95"/>
      <c r="Y62" s="96"/>
      <c r="Z62" s="97"/>
      <c r="AA62" s="98"/>
      <c r="AB62" s="70"/>
      <c r="AC62" s="98"/>
      <c r="AD62" s="98"/>
      <c r="AE62" s="98"/>
      <c r="AF62" s="98"/>
    </row>
    <row r="63" spans="1:32" ht="27.95" customHeight="1" x14ac:dyDescent="0.25">
      <c r="B63" s="99" t="s">
        <v>152</v>
      </c>
      <c r="C63" s="10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1"/>
      <c r="S63" s="81"/>
      <c r="T63" s="82"/>
      <c r="U63" s="81"/>
      <c r="V63" s="89"/>
      <c r="W63" s="89"/>
      <c r="X63" s="101"/>
      <c r="Y63" s="68"/>
      <c r="Z63" s="48"/>
      <c r="AC63" s="48">
        <f>SUM(AC54:AC58)</f>
        <v>32</v>
      </c>
      <c r="AD63" s="48">
        <f>SUM(AD54:AD58)</f>
        <v>25</v>
      </c>
      <c r="AE63" s="48">
        <f>SUM(AE54:AE58)</f>
        <v>105</v>
      </c>
      <c r="AF63" s="48">
        <f>AC63*4+AD63*9+AE63*4</f>
        <v>773</v>
      </c>
    </row>
    <row r="64" spans="1:32" ht="27.95" customHeight="1" x14ac:dyDescent="0.3">
      <c r="A64" s="102"/>
      <c r="B64" s="103"/>
      <c r="C64" s="104"/>
      <c r="D64" s="105"/>
      <c r="E64" s="106"/>
      <c r="F64" s="106"/>
      <c r="G64" s="107"/>
      <c r="H64" s="106"/>
      <c r="I64" s="107"/>
      <c r="J64" s="106"/>
      <c r="K64" s="107"/>
      <c r="L64" s="106"/>
      <c r="M64" s="106"/>
      <c r="N64" s="106"/>
      <c r="O64" s="107"/>
      <c r="P64" s="106"/>
      <c r="Q64" s="105"/>
      <c r="R64" s="106"/>
      <c r="S64" s="106"/>
      <c r="T64" s="105"/>
      <c r="U64" s="107"/>
      <c r="V64" s="80"/>
      <c r="W64" s="80"/>
      <c r="X64" s="90"/>
      <c r="Y64" s="68"/>
      <c r="Z64" s="61"/>
      <c r="AC64" s="108">
        <f>AC63*4/AF63</f>
        <v>0.16558861578266496</v>
      </c>
      <c r="AD64" s="108">
        <f>AD63*9/AF63</f>
        <v>0.29107373868046571</v>
      </c>
      <c r="AE64" s="108">
        <f>AE63*4/AF63</f>
        <v>0.54333764553686936</v>
      </c>
    </row>
    <row r="65" spans="2:26" ht="21.75" customHeight="1" x14ac:dyDescent="0.25">
      <c r="B65" s="50"/>
      <c r="C65" s="48"/>
      <c r="D65" s="189" t="s">
        <v>223</v>
      </c>
      <c r="E65" s="189"/>
      <c r="F65" s="189"/>
      <c r="G65" s="189"/>
      <c r="H65" s="189"/>
      <c r="I65" s="189"/>
      <c r="J65" s="189"/>
      <c r="K65" s="189"/>
      <c r="L65" s="189"/>
      <c r="M65" s="109"/>
      <c r="N65" s="190" t="s">
        <v>224</v>
      </c>
      <c r="O65" s="190"/>
      <c r="P65" s="190"/>
      <c r="Q65" s="190"/>
      <c r="R65" s="190"/>
      <c r="S65" s="190"/>
      <c r="T65" s="190"/>
      <c r="U65" s="190"/>
      <c r="V65" s="190"/>
      <c r="W65" s="110"/>
      <c r="X65" s="109"/>
      <c r="Y65" s="109"/>
      <c r="Z65" s="111"/>
    </row>
    <row r="66" spans="2:26" ht="24" customHeight="1" x14ac:dyDescent="0.25">
      <c r="B66" s="50"/>
      <c r="D66" s="191" t="s">
        <v>393</v>
      </c>
      <c r="E66" s="191"/>
      <c r="F66" s="191"/>
      <c r="G66" s="191"/>
      <c r="H66" s="191"/>
      <c r="I66" s="191"/>
      <c r="J66" s="191"/>
      <c r="K66" s="191"/>
      <c r="L66" s="191"/>
      <c r="M66" s="191"/>
      <c r="N66" s="190"/>
      <c r="O66" s="190"/>
      <c r="P66" s="190"/>
      <c r="Q66" s="190"/>
      <c r="R66" s="190"/>
      <c r="S66" s="190"/>
      <c r="T66" s="190"/>
      <c r="U66" s="190"/>
      <c r="V66" s="190"/>
      <c r="W66" s="110"/>
      <c r="Y66" s="113"/>
    </row>
  </sheetData>
  <mergeCells count="15">
    <mergeCell ref="C53:C58"/>
    <mergeCell ref="B57:B58"/>
    <mergeCell ref="D65:L65"/>
    <mergeCell ref="N65:V66"/>
    <mergeCell ref="D66:M66"/>
    <mergeCell ref="C29:C34"/>
    <mergeCell ref="B33:B34"/>
    <mergeCell ref="C41:C46"/>
    <mergeCell ref="B45:B46"/>
    <mergeCell ref="B1:Y1"/>
    <mergeCell ref="B2:G2"/>
    <mergeCell ref="C5:C10"/>
    <mergeCell ref="B9:B10"/>
    <mergeCell ref="C17:C22"/>
    <mergeCell ref="B21:B22"/>
  </mergeCells>
  <phoneticPr fontId="3" type="noConversion"/>
  <pageMargins left="0.16" right="0.17" top="0.78" bottom="0.17" header="0.5" footer="0.23"/>
  <pageSetup paperSize="9" scale="4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31">
    <pageSetUpPr fitToPage="1"/>
  </sheetPr>
  <dimension ref="A1:AF66"/>
  <sheetViews>
    <sheetView zoomScale="50" zoomScaleNormal="50" workbookViewId="0">
      <selection activeCell="O27" sqref="O27"/>
    </sheetView>
  </sheetViews>
  <sheetFormatPr defaultColWidth="9" defaultRowHeight="20.25" x14ac:dyDescent="0.25"/>
  <cols>
    <col min="1" max="1" width="1.875" style="77" customWidth="1"/>
    <col min="2" max="2" width="4.875" style="114" customWidth="1"/>
    <col min="3" max="3" width="0" style="77" hidden="1" customWidth="1"/>
    <col min="4" max="4" width="18.625" style="77" customWidth="1"/>
    <col min="5" max="5" width="9.625" style="77" customWidth="1"/>
    <col min="6" max="6" width="18.625" style="77" customWidth="1"/>
    <col min="7" max="7" width="9.625" style="77" customWidth="1"/>
    <col min="8" max="8" width="18.625" style="77" customWidth="1"/>
    <col min="9" max="9" width="9.625" style="77" customWidth="1"/>
    <col min="10" max="10" width="18.625" style="77" customWidth="1"/>
    <col min="11" max="11" width="9.625" style="77" customWidth="1"/>
    <col min="12" max="12" width="18.625" style="77" customWidth="1"/>
    <col min="13" max="13" width="9.625" style="77" customWidth="1"/>
    <col min="14" max="14" width="18.625" style="77" customWidth="1"/>
    <col min="15" max="15" width="9.625" style="77" customWidth="1"/>
    <col min="16" max="16" width="18.625" style="77" hidden="1" customWidth="1"/>
    <col min="17" max="17" width="5.625" style="115" hidden="1" customWidth="1"/>
    <col min="18" max="18" width="9.625" style="77" hidden="1" customWidth="1"/>
    <col min="19" max="19" width="18.625" style="77" hidden="1" customWidth="1"/>
    <col min="20" max="20" width="5.625" style="115" hidden="1" customWidth="1"/>
    <col min="21" max="21" width="9.625" style="77" hidden="1" customWidth="1"/>
    <col min="22" max="23" width="11.75" style="116" customWidth="1"/>
    <col min="24" max="24" width="11.25" style="112" customWidth="1"/>
    <col min="25" max="25" width="6.625" style="117" customWidth="1"/>
    <col min="26" max="26" width="6.625" style="77" customWidth="1"/>
    <col min="27" max="27" width="6" style="48" hidden="1" customWidth="1"/>
    <col min="28" max="28" width="5.5" style="50" hidden="1" customWidth="1"/>
    <col min="29" max="29" width="7.75" style="48" hidden="1" customWidth="1"/>
    <col min="30" max="30" width="8" style="48" hidden="1" customWidth="1"/>
    <col min="31" max="31" width="7.875" style="48" hidden="1" customWidth="1"/>
    <col min="32" max="32" width="7.5" style="48" hidden="1" customWidth="1"/>
    <col min="33" max="16384" width="9" style="77"/>
  </cols>
  <sheetData>
    <row r="1" spans="1:32" s="48" customFormat="1" ht="38.25" x14ac:dyDescent="0.55000000000000004">
      <c r="B1" s="187" t="s">
        <v>94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49"/>
      <c r="AB1" s="50"/>
    </row>
    <row r="2" spans="1:32" s="48" customFormat="1" ht="32.1" customHeight="1" x14ac:dyDescent="0.45">
      <c r="B2" s="188" t="s">
        <v>95</v>
      </c>
      <c r="C2" s="188"/>
      <c r="D2" s="188"/>
      <c r="E2" s="188"/>
      <c r="F2" s="188"/>
      <c r="G2" s="188"/>
      <c r="H2" s="49"/>
      <c r="I2" s="49"/>
      <c r="J2" s="49"/>
      <c r="K2" s="49"/>
      <c r="L2" s="49"/>
      <c r="M2" s="49"/>
      <c r="N2" s="49"/>
      <c r="O2" s="49"/>
      <c r="P2" s="49"/>
      <c r="Q2" s="51"/>
      <c r="R2" s="49"/>
      <c r="S2" s="49"/>
      <c r="T2" s="51"/>
      <c r="U2" s="49"/>
      <c r="V2" s="52"/>
      <c r="W2" s="52"/>
      <c r="X2" s="53"/>
      <c r="Y2" s="52"/>
      <c r="Z2" s="49"/>
      <c r="AB2" s="50"/>
    </row>
    <row r="3" spans="1:32" s="48" customFormat="1" ht="30" customHeight="1" x14ac:dyDescent="0.4">
      <c r="B3" s="54" t="s">
        <v>96</v>
      </c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6"/>
      <c r="P3" s="56"/>
      <c r="Q3" s="56"/>
      <c r="R3" s="56"/>
      <c r="S3" s="57"/>
      <c r="T3" s="56"/>
      <c r="U3" s="56"/>
      <c r="V3" s="58"/>
      <c r="W3" s="58"/>
      <c r="X3" s="59"/>
      <c r="Y3" s="60"/>
      <c r="Z3" s="61"/>
      <c r="AB3" s="50"/>
    </row>
    <row r="4" spans="1:32" s="62" customFormat="1" ht="43.5" x14ac:dyDescent="0.25">
      <c r="B4" s="63" t="s">
        <v>97</v>
      </c>
      <c r="C4" s="64" t="s">
        <v>98</v>
      </c>
      <c r="D4" s="65" t="s">
        <v>99</v>
      </c>
      <c r="E4" s="65"/>
      <c r="F4" s="65" t="s">
        <v>101</v>
      </c>
      <c r="G4" s="65"/>
      <c r="H4" s="65" t="s">
        <v>102</v>
      </c>
      <c r="I4" s="67"/>
      <c r="J4" s="65" t="s">
        <v>102</v>
      </c>
      <c r="K4" s="65"/>
      <c r="L4" s="65" t="s">
        <v>103</v>
      </c>
      <c r="M4" s="65"/>
      <c r="N4" s="65" t="s">
        <v>104</v>
      </c>
      <c r="O4" s="65"/>
      <c r="P4" s="65" t="s">
        <v>102</v>
      </c>
      <c r="Q4" s="66" t="s">
        <v>100</v>
      </c>
      <c r="R4" s="65"/>
      <c r="S4" s="65" t="s">
        <v>104</v>
      </c>
      <c r="T4" s="66" t="s">
        <v>100</v>
      </c>
      <c r="U4" s="65"/>
      <c r="V4" s="68" t="s">
        <v>105</v>
      </c>
      <c r="W4" s="68"/>
      <c r="X4" s="68" t="s">
        <v>106</v>
      </c>
      <c r="Y4" s="68" t="s">
        <v>107</v>
      </c>
      <c r="Z4" s="69"/>
      <c r="AA4" s="70"/>
      <c r="AB4" s="50"/>
      <c r="AC4" s="48"/>
      <c r="AD4" s="48"/>
      <c r="AE4" s="48"/>
      <c r="AF4" s="48"/>
    </row>
    <row r="5" spans="1:32" s="71" customFormat="1" ht="65.099999999999994" customHeight="1" x14ac:dyDescent="0.3">
      <c r="B5" s="72">
        <v>5</v>
      </c>
      <c r="C5" s="183"/>
      <c r="D5" s="73" t="s">
        <v>0</v>
      </c>
      <c r="E5" s="74" t="s">
        <v>108</v>
      </c>
      <c r="F5" s="73" t="s">
        <v>85</v>
      </c>
      <c r="G5" s="74" t="s">
        <v>108</v>
      </c>
      <c r="H5" s="73" t="s">
        <v>87</v>
      </c>
      <c r="I5" s="74" t="s">
        <v>108</v>
      </c>
      <c r="J5" s="73" t="s">
        <v>89</v>
      </c>
      <c r="K5" s="74" t="s">
        <v>108</v>
      </c>
      <c r="L5" s="73" t="s">
        <v>160</v>
      </c>
      <c r="M5" s="74" t="s">
        <v>108</v>
      </c>
      <c r="N5" s="73" t="s">
        <v>92</v>
      </c>
      <c r="O5" s="74" t="s">
        <v>108</v>
      </c>
      <c r="P5" s="73"/>
      <c r="Q5" s="73"/>
      <c r="R5" s="74" t="s">
        <v>108</v>
      </c>
      <c r="S5" s="73"/>
      <c r="T5" s="73"/>
      <c r="U5" s="74" t="s">
        <v>108</v>
      </c>
      <c r="V5" s="75" t="s">
        <v>113</v>
      </c>
      <c r="W5" s="75">
        <f>AE15</f>
        <v>106</v>
      </c>
      <c r="X5" s="76" t="s">
        <v>114</v>
      </c>
      <c r="Y5" s="68">
        <f>AB6</f>
        <v>6.5</v>
      </c>
      <c r="Z5" s="48"/>
      <c r="AA5" s="48"/>
      <c r="AB5" s="50"/>
      <c r="AC5" s="48" t="s">
        <v>341</v>
      </c>
      <c r="AD5" s="48" t="s">
        <v>342</v>
      </c>
      <c r="AE5" s="48" t="s">
        <v>343</v>
      </c>
      <c r="AF5" s="48" t="s">
        <v>344</v>
      </c>
    </row>
    <row r="6" spans="1:32" ht="27.95" customHeight="1" x14ac:dyDescent="0.3">
      <c r="B6" s="78" t="s">
        <v>119</v>
      </c>
      <c r="C6" s="184"/>
      <c r="D6" s="79" t="s">
        <v>120</v>
      </c>
      <c r="E6" s="79">
        <v>120</v>
      </c>
      <c r="F6" s="79" t="s">
        <v>394</v>
      </c>
      <c r="G6" s="79">
        <v>60</v>
      </c>
      <c r="H6" s="79" t="s">
        <v>121</v>
      </c>
      <c r="I6" s="79">
        <v>55</v>
      </c>
      <c r="J6" s="79" t="s">
        <v>16</v>
      </c>
      <c r="K6" s="79">
        <v>45</v>
      </c>
      <c r="L6" s="79" t="s">
        <v>160</v>
      </c>
      <c r="M6" s="79">
        <v>100</v>
      </c>
      <c r="N6" s="79" t="s">
        <v>124</v>
      </c>
      <c r="O6" s="79">
        <v>15</v>
      </c>
      <c r="P6" s="79"/>
      <c r="Q6" s="79"/>
      <c r="R6" s="79"/>
      <c r="S6" s="79"/>
      <c r="T6" s="79"/>
      <c r="U6" s="79"/>
      <c r="V6" s="75" t="s">
        <v>126</v>
      </c>
      <c r="W6" s="80">
        <f>AD15</f>
        <v>25.5</v>
      </c>
      <c r="X6" s="76" t="s">
        <v>127</v>
      </c>
      <c r="Y6" s="68">
        <f>AB7</f>
        <v>2.6</v>
      </c>
      <c r="Z6" s="61"/>
      <c r="AA6" s="70" t="s">
        <v>347</v>
      </c>
      <c r="AB6" s="50">
        <v>6.5</v>
      </c>
      <c r="AC6" s="50">
        <f>AB6*2</f>
        <v>13</v>
      </c>
      <c r="AD6" s="50"/>
      <c r="AE6" s="50">
        <f>AB6*15</f>
        <v>97.5</v>
      </c>
      <c r="AF6" s="50">
        <f>AC6*4+AE6*4</f>
        <v>442</v>
      </c>
    </row>
    <row r="7" spans="1:32" ht="27.95" customHeight="1" x14ac:dyDescent="0.3">
      <c r="B7" s="78">
        <v>30</v>
      </c>
      <c r="C7" s="184"/>
      <c r="D7" s="81"/>
      <c r="E7" s="81"/>
      <c r="F7" s="81" t="s">
        <v>167</v>
      </c>
      <c r="G7" s="81">
        <v>2</v>
      </c>
      <c r="H7" s="81" t="s">
        <v>395</v>
      </c>
      <c r="I7" s="81">
        <v>26</v>
      </c>
      <c r="J7" s="81" t="s">
        <v>200</v>
      </c>
      <c r="K7" s="83">
        <v>10</v>
      </c>
      <c r="L7" s="84" t="s">
        <v>396</v>
      </c>
      <c r="M7" s="83">
        <v>1</v>
      </c>
      <c r="N7" s="81" t="s">
        <v>121</v>
      </c>
      <c r="O7" s="81">
        <v>6</v>
      </c>
      <c r="P7" s="81"/>
      <c r="Q7" s="81"/>
      <c r="R7" s="83"/>
      <c r="S7" s="81"/>
      <c r="T7" s="85"/>
      <c r="U7" s="81"/>
      <c r="V7" s="75" t="s">
        <v>134</v>
      </c>
      <c r="W7" s="80">
        <f>AC15</f>
        <v>32.9</v>
      </c>
      <c r="X7" s="68" t="s">
        <v>135</v>
      </c>
      <c r="Y7" s="68">
        <f>AB8</f>
        <v>1.7</v>
      </c>
      <c r="Z7" s="48"/>
      <c r="AA7" s="86" t="s">
        <v>348</v>
      </c>
      <c r="AB7" s="50">
        <v>2.6</v>
      </c>
      <c r="AC7" s="87">
        <f>AB7*7</f>
        <v>18.2</v>
      </c>
      <c r="AD7" s="50">
        <f>AB7*5</f>
        <v>13</v>
      </c>
      <c r="AE7" s="50" t="s">
        <v>349</v>
      </c>
      <c r="AF7" s="88">
        <f>AC7*4+AD7*9</f>
        <v>189.8</v>
      </c>
    </row>
    <row r="8" spans="1:32" ht="27.95" customHeight="1" x14ac:dyDescent="0.3">
      <c r="B8" s="78" t="s">
        <v>138</v>
      </c>
      <c r="C8" s="184"/>
      <c r="D8" s="81"/>
      <c r="E8" s="81"/>
      <c r="F8" s="81" t="s">
        <v>130</v>
      </c>
      <c r="G8" s="83">
        <v>1</v>
      </c>
      <c r="H8" s="81" t="s">
        <v>146</v>
      </c>
      <c r="I8" s="81" t="s">
        <v>132</v>
      </c>
      <c r="J8" s="81" t="s">
        <v>397</v>
      </c>
      <c r="K8" s="83">
        <v>1</v>
      </c>
      <c r="L8" s="81" t="s">
        <v>131</v>
      </c>
      <c r="M8" s="83" t="s">
        <v>132</v>
      </c>
      <c r="N8" s="81" t="s">
        <v>130</v>
      </c>
      <c r="O8" s="83">
        <v>0.5</v>
      </c>
      <c r="P8" s="81"/>
      <c r="Q8" s="81"/>
      <c r="R8" s="83"/>
      <c r="S8" s="81"/>
      <c r="T8" s="81"/>
      <c r="U8" s="83"/>
      <c r="V8" s="89" t="s">
        <v>141</v>
      </c>
      <c r="W8" s="80">
        <f>AF15</f>
        <v>785.1</v>
      </c>
      <c r="X8" s="76" t="s">
        <v>142</v>
      </c>
      <c r="Y8" s="68">
        <f>AB9</f>
        <v>2.5</v>
      </c>
      <c r="Z8" s="61"/>
      <c r="AA8" s="48" t="s">
        <v>353</v>
      </c>
      <c r="AB8" s="50">
        <v>1.7</v>
      </c>
      <c r="AC8" s="50">
        <f>AB8*1</f>
        <v>1.7</v>
      </c>
      <c r="AD8" s="50" t="s">
        <v>144</v>
      </c>
      <c r="AE8" s="50">
        <f>AB8*5</f>
        <v>8.5</v>
      </c>
      <c r="AF8" s="50">
        <f>AC8*4+AE8*4</f>
        <v>40.799999999999997</v>
      </c>
    </row>
    <row r="9" spans="1:32" ht="27.95" customHeight="1" x14ac:dyDescent="0.25">
      <c r="B9" s="186" t="s">
        <v>145</v>
      </c>
      <c r="C9" s="184"/>
      <c r="D9" s="81"/>
      <c r="E9" s="81"/>
      <c r="F9" s="81" t="s">
        <v>356</v>
      </c>
      <c r="G9" s="83" t="s">
        <v>388</v>
      </c>
      <c r="H9" s="81"/>
      <c r="I9" s="81"/>
      <c r="J9" s="81" t="s">
        <v>130</v>
      </c>
      <c r="K9" s="81">
        <v>1</v>
      </c>
      <c r="L9" s="84"/>
      <c r="M9" s="84"/>
      <c r="N9" s="81"/>
      <c r="O9" s="83"/>
      <c r="P9" s="84"/>
      <c r="Q9" s="82"/>
      <c r="R9" s="84"/>
      <c r="S9" s="81"/>
      <c r="T9" s="81"/>
      <c r="U9" s="83"/>
      <c r="V9" s="89"/>
      <c r="W9" s="75"/>
      <c r="X9" s="68" t="s">
        <v>148</v>
      </c>
      <c r="Y9" s="68">
        <f>AB10</f>
        <v>0</v>
      </c>
      <c r="Z9" s="48"/>
      <c r="AA9" s="48" t="s">
        <v>361</v>
      </c>
      <c r="AB9" s="50">
        <v>2.5</v>
      </c>
      <c r="AC9" s="50"/>
      <c r="AD9" s="50">
        <f>AB9*5</f>
        <v>12.5</v>
      </c>
      <c r="AE9" s="50" t="s">
        <v>349</v>
      </c>
      <c r="AF9" s="50">
        <f>AD9*9</f>
        <v>112.5</v>
      </c>
    </row>
    <row r="10" spans="1:32" ht="27.95" customHeight="1" x14ac:dyDescent="0.3">
      <c r="B10" s="186"/>
      <c r="C10" s="185"/>
      <c r="D10" s="81"/>
      <c r="E10" s="81"/>
      <c r="F10" s="81"/>
      <c r="G10" s="83"/>
      <c r="H10" s="81"/>
      <c r="I10" s="81"/>
      <c r="J10" s="84"/>
      <c r="K10" s="81"/>
      <c r="L10" s="81"/>
      <c r="M10" s="81"/>
      <c r="N10" s="81"/>
      <c r="O10" s="81"/>
      <c r="P10" s="81"/>
      <c r="Q10" s="82"/>
      <c r="R10" s="81"/>
      <c r="S10" s="81"/>
      <c r="T10" s="81"/>
      <c r="U10" s="81"/>
      <c r="V10" s="80"/>
      <c r="W10" s="80"/>
      <c r="X10" s="90"/>
      <c r="Y10" s="68"/>
      <c r="Z10" s="61"/>
      <c r="AA10" s="48" t="s">
        <v>362</v>
      </c>
      <c r="AE10" s="48">
        <f>AB10*15</f>
        <v>0</v>
      </c>
    </row>
    <row r="11" spans="1:32" s="91" customFormat="1" ht="27.95" hidden="1" customHeight="1" x14ac:dyDescent="0.3">
      <c r="B11" s="92"/>
      <c r="C11" s="93"/>
      <c r="D11" s="81"/>
      <c r="E11" s="81"/>
      <c r="F11" s="81"/>
      <c r="G11" s="83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81"/>
      <c r="S11" s="81"/>
      <c r="T11" s="81"/>
      <c r="U11" s="81"/>
      <c r="V11" s="94"/>
      <c r="W11" s="94"/>
      <c r="X11" s="95"/>
      <c r="Y11" s="96"/>
      <c r="Z11" s="97"/>
      <c r="AA11" s="98"/>
      <c r="AB11" s="70"/>
      <c r="AC11" s="98"/>
      <c r="AD11" s="98"/>
      <c r="AE11" s="98"/>
      <c r="AF11" s="98"/>
    </row>
    <row r="12" spans="1:32" s="91" customFormat="1" ht="27.95" hidden="1" customHeight="1" x14ac:dyDescent="0.3">
      <c r="B12" s="92"/>
      <c r="C12" s="93"/>
      <c r="D12" s="81"/>
      <c r="E12" s="81"/>
      <c r="F12" s="81"/>
      <c r="G12" s="83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94"/>
      <c r="W12" s="94"/>
      <c r="X12" s="95"/>
      <c r="Y12" s="96"/>
      <c r="Z12" s="97"/>
      <c r="AA12" s="98"/>
      <c r="AB12" s="70"/>
      <c r="AC12" s="98"/>
      <c r="AD12" s="98"/>
      <c r="AE12" s="98"/>
      <c r="AF12" s="98"/>
    </row>
    <row r="13" spans="1:32" s="91" customFormat="1" ht="27.95" hidden="1" customHeight="1" x14ac:dyDescent="0.3">
      <c r="B13" s="92"/>
      <c r="C13" s="93"/>
      <c r="D13" s="81"/>
      <c r="E13" s="81"/>
      <c r="F13" s="81"/>
      <c r="G13" s="83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94"/>
      <c r="W13" s="94"/>
      <c r="X13" s="95"/>
      <c r="Y13" s="96"/>
      <c r="Z13" s="97"/>
      <c r="AA13" s="98"/>
      <c r="AB13" s="70"/>
      <c r="AC13" s="98"/>
      <c r="AD13" s="98"/>
      <c r="AE13" s="98"/>
      <c r="AF13" s="98"/>
    </row>
    <row r="14" spans="1:32" s="91" customFormat="1" ht="27.95" hidden="1" customHeight="1" x14ac:dyDescent="0.3">
      <c r="B14" s="92"/>
      <c r="C14" s="93"/>
      <c r="D14" s="81"/>
      <c r="E14" s="81"/>
      <c r="F14" s="81"/>
      <c r="G14" s="83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81"/>
      <c r="S14" s="81"/>
      <c r="T14" s="81"/>
      <c r="U14" s="81"/>
      <c r="V14" s="94"/>
      <c r="W14" s="94"/>
      <c r="X14" s="95"/>
      <c r="Y14" s="96"/>
      <c r="Z14" s="97"/>
      <c r="AA14" s="98"/>
      <c r="AB14" s="70"/>
      <c r="AC14" s="98"/>
      <c r="AD14" s="98"/>
      <c r="AE14" s="98"/>
      <c r="AF14" s="98"/>
    </row>
    <row r="15" spans="1:32" ht="27.95" customHeight="1" x14ac:dyDescent="0.25">
      <c r="B15" s="99" t="s">
        <v>152</v>
      </c>
      <c r="C15" s="10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1"/>
      <c r="S15" s="81"/>
      <c r="T15" s="82"/>
      <c r="U15" s="81"/>
      <c r="V15" s="89"/>
      <c r="W15" s="89"/>
      <c r="X15" s="101"/>
      <c r="Y15" s="68"/>
      <c r="Z15" s="48"/>
      <c r="AC15" s="48">
        <f>SUM(AC6:AC10)</f>
        <v>32.9</v>
      </c>
      <c r="AD15" s="48">
        <f>SUM(AD6:AD10)</f>
        <v>25.5</v>
      </c>
      <c r="AE15" s="48">
        <f>SUM(AE6:AE10)</f>
        <v>106</v>
      </c>
      <c r="AF15" s="48">
        <f>AC15*4+AD15*9+AE15*4</f>
        <v>785.1</v>
      </c>
    </row>
    <row r="16" spans="1:32" ht="27.95" customHeight="1" x14ac:dyDescent="0.3">
      <c r="A16" s="102"/>
      <c r="B16" s="103"/>
      <c r="C16" s="104"/>
      <c r="D16" s="105"/>
      <c r="E16" s="106"/>
      <c r="F16" s="106"/>
      <c r="G16" s="107"/>
      <c r="H16" s="106"/>
      <c r="I16" s="107"/>
      <c r="J16" s="106"/>
      <c r="K16" s="107"/>
      <c r="L16" s="106"/>
      <c r="M16" s="106"/>
      <c r="N16" s="106"/>
      <c r="O16" s="107"/>
      <c r="P16" s="106"/>
      <c r="Q16" s="105"/>
      <c r="R16" s="106"/>
      <c r="S16" s="106"/>
      <c r="T16" s="105"/>
      <c r="U16" s="107"/>
      <c r="V16" s="80"/>
      <c r="W16" s="80"/>
      <c r="X16" s="90"/>
      <c r="Y16" s="68"/>
      <c r="Z16" s="61"/>
      <c r="AC16" s="108">
        <f>AC15*4/AF15</f>
        <v>0.1676219589861164</v>
      </c>
      <c r="AD16" s="108">
        <f>AD15*9/AF15</f>
        <v>0.29231944975162399</v>
      </c>
      <c r="AE16" s="108">
        <f>AE15*4/AF15</f>
        <v>0.54005859126225952</v>
      </c>
    </row>
    <row r="17" spans="1:32" s="71" customFormat="1" ht="65.099999999999994" customHeight="1" x14ac:dyDescent="0.3">
      <c r="B17" s="72">
        <v>5</v>
      </c>
      <c r="C17" s="183"/>
      <c r="D17" s="73" t="s">
        <v>47</v>
      </c>
      <c r="E17" s="74" t="s">
        <v>108</v>
      </c>
      <c r="F17" s="73" t="s">
        <v>86</v>
      </c>
      <c r="G17" s="74" t="s">
        <v>108</v>
      </c>
      <c r="H17" s="73" t="s">
        <v>88</v>
      </c>
      <c r="I17" s="74" t="s">
        <v>108</v>
      </c>
      <c r="J17" s="73" t="s">
        <v>90</v>
      </c>
      <c r="K17" s="74" t="s">
        <v>108</v>
      </c>
      <c r="L17" s="73" t="s">
        <v>398</v>
      </c>
      <c r="M17" s="74" t="s">
        <v>108</v>
      </c>
      <c r="N17" s="73" t="s">
        <v>46</v>
      </c>
      <c r="O17" s="74" t="s">
        <v>108</v>
      </c>
      <c r="P17" s="73"/>
      <c r="Q17" s="73"/>
      <c r="R17" s="74" t="s">
        <v>108</v>
      </c>
      <c r="S17" s="73"/>
      <c r="T17" s="73"/>
      <c r="U17" s="74" t="s">
        <v>108</v>
      </c>
      <c r="V17" s="75" t="s">
        <v>113</v>
      </c>
      <c r="W17" s="75">
        <f>AE27</f>
        <v>105</v>
      </c>
      <c r="X17" s="76" t="s">
        <v>114</v>
      </c>
      <c r="Y17" s="68">
        <f>AB18</f>
        <v>6.5</v>
      </c>
      <c r="Z17" s="48"/>
      <c r="AA17" s="48"/>
      <c r="AB17" s="50"/>
      <c r="AC17" s="48" t="s">
        <v>341</v>
      </c>
      <c r="AD17" s="48" t="s">
        <v>342</v>
      </c>
      <c r="AE17" s="48" t="s">
        <v>190</v>
      </c>
      <c r="AF17" s="48" t="s">
        <v>344</v>
      </c>
    </row>
    <row r="18" spans="1:32" ht="27.95" customHeight="1" x14ac:dyDescent="0.3">
      <c r="B18" s="78" t="s">
        <v>119</v>
      </c>
      <c r="C18" s="184"/>
      <c r="D18" s="79" t="s">
        <v>120</v>
      </c>
      <c r="E18" s="79">
        <v>90</v>
      </c>
      <c r="F18" s="79" t="s">
        <v>157</v>
      </c>
      <c r="G18" s="79">
        <v>100</v>
      </c>
      <c r="H18" s="79" t="s">
        <v>161</v>
      </c>
      <c r="I18" s="79">
        <v>35</v>
      </c>
      <c r="J18" s="79" t="s">
        <v>399</v>
      </c>
      <c r="K18" s="79">
        <v>25</v>
      </c>
      <c r="L18" s="79" t="s">
        <v>231</v>
      </c>
      <c r="M18" s="79">
        <v>100</v>
      </c>
      <c r="N18" s="79" t="s">
        <v>122</v>
      </c>
      <c r="O18" s="79">
        <v>8</v>
      </c>
      <c r="P18" s="79"/>
      <c r="Q18" s="79"/>
      <c r="R18" s="79"/>
      <c r="S18" s="79"/>
      <c r="T18" s="79"/>
      <c r="U18" s="79"/>
      <c r="V18" s="75" t="s">
        <v>126</v>
      </c>
      <c r="W18" s="80">
        <f>AD27</f>
        <v>25.5</v>
      </c>
      <c r="X18" s="76" t="s">
        <v>127</v>
      </c>
      <c r="Y18" s="68">
        <f>AB19</f>
        <v>2.6</v>
      </c>
      <c r="Z18" s="61"/>
      <c r="AA18" s="70" t="s">
        <v>347</v>
      </c>
      <c r="AB18" s="50">
        <v>6.5</v>
      </c>
      <c r="AC18" s="50">
        <f>AB18*2</f>
        <v>13</v>
      </c>
      <c r="AD18" s="50"/>
      <c r="AE18" s="50">
        <f>AB18*15</f>
        <v>97.5</v>
      </c>
      <c r="AF18" s="50">
        <f>AC18*4+AE18*4</f>
        <v>442</v>
      </c>
    </row>
    <row r="19" spans="1:32" ht="27.95" customHeight="1" x14ac:dyDescent="0.3">
      <c r="B19" s="78">
        <v>31</v>
      </c>
      <c r="C19" s="184"/>
      <c r="D19" s="81" t="s">
        <v>305</v>
      </c>
      <c r="E19" s="81">
        <v>30</v>
      </c>
      <c r="F19" s="81" t="s">
        <v>130</v>
      </c>
      <c r="G19" s="81">
        <v>5</v>
      </c>
      <c r="H19" s="81" t="s">
        <v>400</v>
      </c>
      <c r="I19" s="81">
        <v>3</v>
      </c>
      <c r="J19" s="81" t="s">
        <v>401</v>
      </c>
      <c r="K19" s="83"/>
      <c r="L19" s="84" t="s">
        <v>131</v>
      </c>
      <c r="M19" s="83" t="s">
        <v>132</v>
      </c>
      <c r="N19" s="81" t="s">
        <v>164</v>
      </c>
      <c r="O19" s="81">
        <v>4</v>
      </c>
      <c r="P19" s="81"/>
      <c r="Q19" s="81"/>
      <c r="R19" s="83"/>
      <c r="S19" s="81"/>
      <c r="T19" s="85"/>
      <c r="U19" s="81"/>
      <c r="V19" s="75" t="s">
        <v>134</v>
      </c>
      <c r="W19" s="80">
        <f>AC27</f>
        <v>32.700000000000003</v>
      </c>
      <c r="X19" s="68" t="s">
        <v>135</v>
      </c>
      <c r="Y19" s="68">
        <f>AB20</f>
        <v>1.5</v>
      </c>
      <c r="Z19" s="48"/>
      <c r="AA19" s="86" t="s">
        <v>348</v>
      </c>
      <c r="AB19" s="50">
        <v>2.6</v>
      </c>
      <c r="AC19" s="87">
        <f>AB19*7</f>
        <v>18.2</v>
      </c>
      <c r="AD19" s="50">
        <f>AB19*5</f>
        <v>13</v>
      </c>
      <c r="AE19" s="50" t="s">
        <v>349</v>
      </c>
      <c r="AF19" s="88">
        <f>AC19*4+AD19*9</f>
        <v>189.8</v>
      </c>
    </row>
    <row r="20" spans="1:32" ht="27.95" customHeight="1" x14ac:dyDescent="0.3">
      <c r="B20" s="78" t="s">
        <v>138</v>
      </c>
      <c r="C20" s="184"/>
      <c r="D20" s="81"/>
      <c r="E20" s="81"/>
      <c r="F20" s="81" t="s">
        <v>181</v>
      </c>
      <c r="G20" s="83">
        <v>9</v>
      </c>
      <c r="H20" s="81" t="s">
        <v>164</v>
      </c>
      <c r="I20" s="81">
        <v>11</v>
      </c>
      <c r="J20" s="81" t="s">
        <v>288</v>
      </c>
      <c r="K20" s="83">
        <v>15</v>
      </c>
      <c r="L20" s="81"/>
      <c r="M20" s="83"/>
      <c r="N20" s="81" t="s">
        <v>121</v>
      </c>
      <c r="O20" s="83">
        <v>2</v>
      </c>
      <c r="P20" s="81"/>
      <c r="Q20" s="81"/>
      <c r="R20" s="83"/>
      <c r="S20" s="81"/>
      <c r="T20" s="81"/>
      <c r="U20" s="83"/>
      <c r="V20" s="89" t="s">
        <v>141</v>
      </c>
      <c r="W20" s="80">
        <f>AF27</f>
        <v>780.3</v>
      </c>
      <c r="X20" s="76" t="s">
        <v>142</v>
      </c>
      <c r="Y20" s="68">
        <f>AB21</f>
        <v>2.5</v>
      </c>
      <c r="Z20" s="61"/>
      <c r="AA20" s="48" t="s">
        <v>353</v>
      </c>
      <c r="AB20" s="50">
        <v>1.5</v>
      </c>
      <c r="AC20" s="50">
        <f>AB20*1</f>
        <v>1.5</v>
      </c>
      <c r="AD20" s="50" t="s">
        <v>144</v>
      </c>
      <c r="AE20" s="50">
        <f>AB20*5</f>
        <v>7.5</v>
      </c>
      <c r="AF20" s="50">
        <f>AC20*4+AE20*4</f>
        <v>36</v>
      </c>
    </row>
    <row r="21" spans="1:32" ht="27.95" customHeight="1" x14ac:dyDescent="0.25">
      <c r="B21" s="186" t="s">
        <v>168</v>
      </c>
      <c r="C21" s="184"/>
      <c r="D21" s="81"/>
      <c r="E21" s="81"/>
      <c r="F21" s="81" t="s">
        <v>402</v>
      </c>
      <c r="G21" s="83" t="s">
        <v>388</v>
      </c>
      <c r="H21" s="81" t="s">
        <v>403</v>
      </c>
      <c r="I21" s="81">
        <v>2</v>
      </c>
      <c r="J21" s="81" t="s">
        <v>334</v>
      </c>
      <c r="K21" s="83" t="s">
        <v>132</v>
      </c>
      <c r="L21" s="84"/>
      <c r="M21" s="84"/>
      <c r="N21" s="81" t="s">
        <v>125</v>
      </c>
      <c r="O21" s="83">
        <v>2</v>
      </c>
      <c r="P21" s="84"/>
      <c r="Q21" s="82"/>
      <c r="R21" s="84"/>
      <c r="S21" s="81"/>
      <c r="T21" s="81"/>
      <c r="U21" s="83"/>
      <c r="V21" s="89"/>
      <c r="W21" s="75"/>
      <c r="X21" s="68" t="s">
        <v>148</v>
      </c>
      <c r="Y21" s="68">
        <f>AB22</f>
        <v>0</v>
      </c>
      <c r="Z21" s="48"/>
      <c r="AA21" s="48" t="s">
        <v>185</v>
      </c>
      <c r="AB21" s="50">
        <v>2.5</v>
      </c>
      <c r="AC21" s="50"/>
      <c r="AD21" s="50">
        <f>AB21*5</f>
        <v>12.5</v>
      </c>
      <c r="AE21" s="50" t="s">
        <v>349</v>
      </c>
      <c r="AF21" s="50">
        <f>AD21*9</f>
        <v>112.5</v>
      </c>
    </row>
    <row r="22" spans="1:32" ht="27.95" customHeight="1" x14ac:dyDescent="0.3">
      <c r="B22" s="186"/>
      <c r="C22" s="185"/>
      <c r="D22" s="81"/>
      <c r="E22" s="81"/>
      <c r="F22" s="81"/>
      <c r="G22" s="83"/>
      <c r="H22" s="81" t="s">
        <v>130</v>
      </c>
      <c r="I22" s="81">
        <v>5</v>
      </c>
      <c r="J22" s="81" t="s">
        <v>360</v>
      </c>
      <c r="K22" s="81" t="s">
        <v>132</v>
      </c>
      <c r="L22" s="81"/>
      <c r="M22" s="81"/>
      <c r="N22" s="81" t="s">
        <v>130</v>
      </c>
      <c r="O22" s="81">
        <v>0.5</v>
      </c>
      <c r="P22" s="81"/>
      <c r="Q22" s="82"/>
      <c r="R22" s="81"/>
      <c r="S22" s="81"/>
      <c r="T22" s="81"/>
      <c r="U22" s="81"/>
      <c r="V22" s="80"/>
      <c r="W22" s="80"/>
      <c r="X22" s="90"/>
      <c r="Y22" s="68"/>
      <c r="Z22" s="61"/>
      <c r="AA22" s="48" t="s">
        <v>187</v>
      </c>
      <c r="AE22" s="48">
        <f>AB22*15</f>
        <v>0</v>
      </c>
    </row>
    <row r="23" spans="1:32" s="91" customFormat="1" ht="27.95" customHeight="1" x14ac:dyDescent="0.3">
      <c r="B23" s="92"/>
      <c r="C23" s="93"/>
      <c r="D23" s="81"/>
      <c r="E23" s="81"/>
      <c r="F23" s="81"/>
      <c r="G23" s="83"/>
      <c r="H23" s="81"/>
      <c r="I23" s="81"/>
      <c r="J23" s="81"/>
      <c r="K23" s="81"/>
      <c r="L23" s="81"/>
      <c r="M23" s="81"/>
      <c r="N23" s="81" t="s">
        <v>147</v>
      </c>
      <c r="O23" s="81">
        <v>0.5</v>
      </c>
      <c r="P23" s="81"/>
      <c r="Q23" s="82"/>
      <c r="R23" s="81"/>
      <c r="S23" s="81"/>
      <c r="T23" s="81"/>
      <c r="U23" s="81"/>
      <c r="V23" s="94"/>
      <c r="W23" s="94"/>
      <c r="X23" s="95"/>
      <c r="Y23" s="96"/>
      <c r="Z23" s="97"/>
      <c r="AA23" s="98"/>
      <c r="AB23" s="70"/>
      <c r="AC23" s="98"/>
      <c r="AD23" s="98"/>
      <c r="AE23" s="98"/>
      <c r="AF23" s="98"/>
    </row>
    <row r="24" spans="1:32" s="91" customFormat="1" ht="27.95" hidden="1" customHeight="1" x14ac:dyDescent="0.3">
      <c r="B24" s="92"/>
      <c r="C24" s="93"/>
      <c r="D24" s="81"/>
      <c r="E24" s="81"/>
      <c r="F24" s="81"/>
      <c r="G24" s="83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81"/>
      <c r="S24" s="81"/>
      <c r="T24" s="81"/>
      <c r="U24" s="81"/>
      <c r="V24" s="94"/>
      <c r="W24" s="94"/>
      <c r="X24" s="95"/>
      <c r="Y24" s="96"/>
      <c r="Z24" s="97"/>
      <c r="AA24" s="98"/>
      <c r="AB24" s="70"/>
      <c r="AC24" s="98"/>
      <c r="AD24" s="98"/>
      <c r="AE24" s="98"/>
      <c r="AF24" s="98"/>
    </row>
    <row r="25" spans="1:32" s="91" customFormat="1" ht="27.95" hidden="1" customHeight="1" x14ac:dyDescent="0.3">
      <c r="B25" s="92"/>
      <c r="C25" s="93"/>
      <c r="D25" s="81"/>
      <c r="E25" s="81"/>
      <c r="F25" s="81"/>
      <c r="G25" s="83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81"/>
      <c r="S25" s="81"/>
      <c r="T25" s="81"/>
      <c r="U25" s="81"/>
      <c r="V25" s="94"/>
      <c r="W25" s="94"/>
      <c r="X25" s="95"/>
      <c r="Y25" s="96"/>
      <c r="Z25" s="97"/>
      <c r="AA25" s="98"/>
      <c r="AB25" s="70"/>
      <c r="AC25" s="98"/>
      <c r="AD25" s="98"/>
      <c r="AE25" s="98"/>
      <c r="AF25" s="98"/>
    </row>
    <row r="26" spans="1:32" s="91" customFormat="1" ht="27.95" hidden="1" customHeight="1" x14ac:dyDescent="0.3">
      <c r="B26" s="92"/>
      <c r="C26" s="93"/>
      <c r="D26" s="81"/>
      <c r="E26" s="81"/>
      <c r="F26" s="81"/>
      <c r="G26" s="83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1"/>
      <c r="S26" s="81"/>
      <c r="T26" s="81"/>
      <c r="U26" s="81"/>
      <c r="V26" s="94"/>
      <c r="W26" s="94"/>
      <c r="X26" s="95"/>
      <c r="Y26" s="96"/>
      <c r="Z26" s="97"/>
      <c r="AA26" s="98"/>
      <c r="AB26" s="70"/>
      <c r="AC26" s="98"/>
      <c r="AD26" s="98"/>
      <c r="AE26" s="98"/>
      <c r="AF26" s="98"/>
    </row>
    <row r="27" spans="1:32" ht="27.95" customHeight="1" x14ac:dyDescent="0.25">
      <c r="B27" s="99" t="s">
        <v>152</v>
      </c>
      <c r="C27" s="10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81"/>
      <c r="S27" s="81"/>
      <c r="T27" s="82"/>
      <c r="U27" s="81"/>
      <c r="V27" s="89"/>
      <c r="W27" s="89"/>
      <c r="X27" s="101"/>
      <c r="Y27" s="68"/>
      <c r="Z27" s="48"/>
      <c r="AC27" s="48">
        <f>SUM(AC18:AC22)</f>
        <v>32.700000000000003</v>
      </c>
      <c r="AD27" s="48">
        <f>SUM(AD18:AD22)</f>
        <v>25.5</v>
      </c>
      <c r="AE27" s="48">
        <f>SUM(AE18:AE22)</f>
        <v>105</v>
      </c>
      <c r="AF27" s="48">
        <f>AC27*4+AD27*9+AE27*4</f>
        <v>780.3</v>
      </c>
    </row>
    <row r="28" spans="1:32" ht="27.95" customHeight="1" x14ac:dyDescent="0.3">
      <c r="A28" s="102"/>
      <c r="B28" s="103"/>
      <c r="C28" s="104"/>
      <c r="D28" s="105"/>
      <c r="E28" s="106"/>
      <c r="F28" s="106"/>
      <c r="G28" s="107"/>
      <c r="H28" s="106"/>
      <c r="I28" s="107"/>
      <c r="J28" s="106"/>
      <c r="K28" s="107"/>
      <c r="L28" s="106"/>
      <c r="M28" s="106"/>
      <c r="N28" s="106"/>
      <c r="O28" s="107"/>
      <c r="P28" s="106"/>
      <c r="Q28" s="105"/>
      <c r="R28" s="106"/>
      <c r="S28" s="106"/>
      <c r="T28" s="105"/>
      <c r="U28" s="107"/>
      <c r="V28" s="80"/>
      <c r="W28" s="80"/>
      <c r="X28" s="90"/>
      <c r="Y28" s="68"/>
      <c r="Z28" s="61"/>
      <c r="AC28" s="108">
        <f>AC27*4/AF27</f>
        <v>0.16762783544790469</v>
      </c>
      <c r="AD28" s="108">
        <f>AD27*9/AF27</f>
        <v>0.29411764705882354</v>
      </c>
      <c r="AE28" s="108">
        <f>AE27*4/AF27</f>
        <v>0.5382545174932718</v>
      </c>
    </row>
    <row r="29" spans="1:32" s="71" customFormat="1" ht="65.099999999999994" customHeight="1" x14ac:dyDescent="0.3">
      <c r="B29" s="72"/>
      <c r="C29" s="183"/>
      <c r="D29" s="73"/>
      <c r="E29" s="74"/>
      <c r="F29" s="73"/>
      <c r="G29" s="74"/>
      <c r="H29" s="73"/>
      <c r="I29" s="74"/>
      <c r="J29" s="73"/>
      <c r="K29" s="74"/>
      <c r="L29" s="73"/>
      <c r="M29" s="74"/>
      <c r="N29" s="73"/>
      <c r="O29" s="74"/>
      <c r="P29" s="73"/>
      <c r="Q29" s="73"/>
      <c r="R29" s="74" t="s">
        <v>108</v>
      </c>
      <c r="S29" s="73"/>
      <c r="T29" s="73"/>
      <c r="U29" s="74" t="s">
        <v>108</v>
      </c>
      <c r="V29" s="75" t="s">
        <v>113</v>
      </c>
      <c r="W29" s="75"/>
      <c r="X29" s="76" t="s">
        <v>114</v>
      </c>
      <c r="Y29" s="68"/>
      <c r="Z29" s="48"/>
      <c r="AA29" s="48"/>
      <c r="AB29" s="50"/>
      <c r="AC29" s="48" t="s">
        <v>341</v>
      </c>
      <c r="AD29" s="48" t="s">
        <v>342</v>
      </c>
      <c r="AE29" s="48" t="s">
        <v>343</v>
      </c>
      <c r="AF29" s="48" t="s">
        <v>344</v>
      </c>
    </row>
    <row r="30" spans="1:32" ht="27.95" customHeight="1" x14ac:dyDescent="0.3">
      <c r="B30" s="78" t="s">
        <v>119</v>
      </c>
      <c r="C30" s="184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5" t="s">
        <v>126</v>
      </c>
      <c r="W30" s="80"/>
      <c r="X30" s="76" t="s">
        <v>127</v>
      </c>
      <c r="Y30" s="68"/>
      <c r="Z30" s="61"/>
      <c r="AA30" s="70" t="s">
        <v>347</v>
      </c>
      <c r="AB30" s="50">
        <v>6.5</v>
      </c>
      <c r="AC30" s="50">
        <f>AB30*2</f>
        <v>13</v>
      </c>
      <c r="AD30" s="50"/>
      <c r="AE30" s="50">
        <f>AB30*15</f>
        <v>97.5</v>
      </c>
      <c r="AF30" s="50">
        <f>AC30*4+AE30*4</f>
        <v>442</v>
      </c>
    </row>
    <row r="31" spans="1:32" ht="27.95" customHeight="1" x14ac:dyDescent="0.3">
      <c r="B31" s="78"/>
      <c r="C31" s="184"/>
      <c r="D31" s="81"/>
      <c r="E31" s="81"/>
      <c r="F31" s="81"/>
      <c r="G31" s="81"/>
      <c r="H31" s="81"/>
      <c r="I31" s="81"/>
      <c r="J31" s="81"/>
      <c r="K31" s="83"/>
      <c r="L31" s="84"/>
      <c r="M31" s="83"/>
      <c r="N31" s="81"/>
      <c r="O31" s="81"/>
      <c r="P31" s="81"/>
      <c r="Q31" s="81"/>
      <c r="R31" s="83"/>
      <c r="S31" s="81"/>
      <c r="T31" s="85"/>
      <c r="U31" s="81"/>
      <c r="V31" s="75" t="s">
        <v>134</v>
      </c>
      <c r="W31" s="80"/>
      <c r="X31" s="68" t="s">
        <v>135</v>
      </c>
      <c r="Y31" s="68"/>
      <c r="Z31" s="48"/>
      <c r="AA31" s="86" t="s">
        <v>348</v>
      </c>
      <c r="AB31" s="50">
        <v>2.6</v>
      </c>
      <c r="AC31" s="87">
        <f>AB31*7</f>
        <v>18.2</v>
      </c>
      <c r="AD31" s="50">
        <f>AB31*5</f>
        <v>13</v>
      </c>
      <c r="AE31" s="50" t="s">
        <v>349</v>
      </c>
      <c r="AF31" s="88">
        <f>AC31*4+AD31*9</f>
        <v>189.8</v>
      </c>
    </row>
    <row r="32" spans="1:32" ht="27.95" customHeight="1" x14ac:dyDescent="0.3">
      <c r="B32" s="78" t="s">
        <v>138</v>
      </c>
      <c r="C32" s="184"/>
      <c r="D32" s="81"/>
      <c r="E32" s="81"/>
      <c r="F32" s="81"/>
      <c r="G32" s="83"/>
      <c r="H32" s="81"/>
      <c r="I32" s="81"/>
      <c r="J32" s="81"/>
      <c r="K32" s="83"/>
      <c r="L32" s="81"/>
      <c r="M32" s="83"/>
      <c r="N32" s="81"/>
      <c r="O32" s="83"/>
      <c r="P32" s="81"/>
      <c r="Q32" s="81"/>
      <c r="R32" s="83"/>
      <c r="S32" s="81"/>
      <c r="T32" s="81"/>
      <c r="U32" s="83"/>
      <c r="V32" s="89" t="s">
        <v>141</v>
      </c>
      <c r="W32" s="80"/>
      <c r="X32" s="76" t="s">
        <v>142</v>
      </c>
      <c r="Y32" s="68"/>
      <c r="Z32" s="61"/>
      <c r="AA32" s="48" t="s">
        <v>353</v>
      </c>
      <c r="AB32" s="50">
        <v>1.7</v>
      </c>
      <c r="AC32" s="50">
        <f>AB32*1</f>
        <v>1.7</v>
      </c>
      <c r="AD32" s="50" t="s">
        <v>144</v>
      </c>
      <c r="AE32" s="50">
        <f>AB32*5</f>
        <v>8.5</v>
      </c>
      <c r="AF32" s="50">
        <f>AC32*4+AE32*4</f>
        <v>40.799999999999997</v>
      </c>
    </row>
    <row r="33" spans="1:32" ht="27.95" customHeight="1" x14ac:dyDescent="0.25">
      <c r="B33" s="186" t="s">
        <v>431</v>
      </c>
      <c r="C33" s="184"/>
      <c r="D33" s="81"/>
      <c r="E33" s="81"/>
      <c r="F33" s="81"/>
      <c r="G33" s="83"/>
      <c r="H33" s="81"/>
      <c r="I33" s="81"/>
      <c r="J33" s="81"/>
      <c r="K33" s="81"/>
      <c r="L33" s="84"/>
      <c r="M33" s="84"/>
      <c r="N33" s="81"/>
      <c r="O33" s="83"/>
      <c r="P33" s="84"/>
      <c r="Q33" s="82"/>
      <c r="R33" s="84"/>
      <c r="S33" s="81"/>
      <c r="T33" s="81"/>
      <c r="U33" s="83"/>
      <c r="V33" s="89"/>
      <c r="W33" s="75"/>
      <c r="X33" s="68" t="s">
        <v>148</v>
      </c>
      <c r="Y33" s="68"/>
      <c r="Z33" s="48"/>
      <c r="AA33" s="48" t="s">
        <v>361</v>
      </c>
      <c r="AB33" s="50">
        <v>2.5</v>
      </c>
      <c r="AC33" s="50"/>
      <c r="AD33" s="50">
        <f>AB33*5</f>
        <v>12.5</v>
      </c>
      <c r="AE33" s="50" t="s">
        <v>349</v>
      </c>
      <c r="AF33" s="50">
        <f>AD33*9</f>
        <v>112.5</v>
      </c>
    </row>
    <row r="34" spans="1:32" ht="27.95" customHeight="1" x14ac:dyDescent="0.3">
      <c r="B34" s="186"/>
      <c r="C34" s="185"/>
      <c r="D34" s="81"/>
      <c r="E34" s="81"/>
      <c r="F34" s="81"/>
      <c r="G34" s="83"/>
      <c r="H34" s="81"/>
      <c r="I34" s="81"/>
      <c r="J34" s="84"/>
      <c r="K34" s="81"/>
      <c r="L34" s="81"/>
      <c r="M34" s="81"/>
      <c r="N34" s="81"/>
      <c r="O34" s="81"/>
      <c r="P34" s="81"/>
      <c r="Q34" s="82"/>
      <c r="R34" s="81"/>
      <c r="S34" s="81"/>
      <c r="T34" s="81"/>
      <c r="U34" s="81"/>
      <c r="V34" s="80"/>
      <c r="W34" s="80"/>
      <c r="X34" s="90"/>
      <c r="Y34" s="68"/>
      <c r="Z34" s="61"/>
      <c r="AA34" s="48" t="s">
        <v>362</v>
      </c>
      <c r="AE34" s="48">
        <f>AB34*15</f>
        <v>0</v>
      </c>
    </row>
    <row r="35" spans="1:32" s="91" customFormat="1" ht="27.95" hidden="1" customHeight="1" x14ac:dyDescent="0.3">
      <c r="B35" s="92"/>
      <c r="C35" s="93"/>
      <c r="D35" s="81"/>
      <c r="E35" s="81"/>
      <c r="F35" s="81"/>
      <c r="G35" s="83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81"/>
      <c r="S35" s="81"/>
      <c r="T35" s="81"/>
      <c r="U35" s="81"/>
      <c r="V35" s="94"/>
      <c r="W35" s="94"/>
      <c r="X35" s="95"/>
      <c r="Y35" s="96"/>
      <c r="Z35" s="97"/>
      <c r="AA35" s="98"/>
      <c r="AB35" s="70"/>
      <c r="AC35" s="98"/>
      <c r="AD35" s="98"/>
      <c r="AE35" s="98"/>
      <c r="AF35" s="98"/>
    </row>
    <row r="36" spans="1:32" s="91" customFormat="1" ht="27.95" hidden="1" customHeight="1" x14ac:dyDescent="0.3">
      <c r="B36" s="92"/>
      <c r="C36" s="93"/>
      <c r="D36" s="81"/>
      <c r="E36" s="81"/>
      <c r="F36" s="81"/>
      <c r="G36" s="83"/>
      <c r="H36" s="81"/>
      <c r="I36" s="81"/>
      <c r="J36" s="81"/>
      <c r="K36" s="81"/>
      <c r="L36" s="81"/>
      <c r="M36" s="81"/>
      <c r="N36" s="81"/>
      <c r="O36" s="81"/>
      <c r="P36" s="81"/>
      <c r="Q36" s="82"/>
      <c r="R36" s="81"/>
      <c r="S36" s="81"/>
      <c r="T36" s="81"/>
      <c r="U36" s="81"/>
      <c r="V36" s="94"/>
      <c r="W36" s="94"/>
      <c r="X36" s="95"/>
      <c r="Y36" s="96"/>
      <c r="Z36" s="97"/>
      <c r="AA36" s="98"/>
      <c r="AB36" s="70"/>
      <c r="AC36" s="98"/>
      <c r="AD36" s="98"/>
      <c r="AE36" s="98"/>
      <c r="AF36" s="98"/>
    </row>
    <row r="37" spans="1:32" s="91" customFormat="1" ht="27.95" hidden="1" customHeight="1" x14ac:dyDescent="0.3">
      <c r="B37" s="92"/>
      <c r="C37" s="93"/>
      <c r="D37" s="81"/>
      <c r="E37" s="81"/>
      <c r="F37" s="81"/>
      <c r="G37" s="83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81"/>
      <c r="S37" s="81"/>
      <c r="T37" s="81"/>
      <c r="U37" s="81"/>
      <c r="V37" s="94"/>
      <c r="W37" s="94"/>
      <c r="X37" s="95"/>
      <c r="Y37" s="96"/>
      <c r="Z37" s="97"/>
      <c r="AA37" s="98"/>
      <c r="AB37" s="70"/>
      <c r="AC37" s="98"/>
      <c r="AD37" s="98"/>
      <c r="AE37" s="98"/>
      <c r="AF37" s="98"/>
    </row>
    <row r="38" spans="1:32" s="91" customFormat="1" ht="27.95" hidden="1" customHeight="1" x14ac:dyDescent="0.3">
      <c r="B38" s="92"/>
      <c r="C38" s="93"/>
      <c r="D38" s="81"/>
      <c r="E38" s="81"/>
      <c r="F38" s="81"/>
      <c r="G38" s="83"/>
      <c r="H38" s="81"/>
      <c r="I38" s="81"/>
      <c r="J38" s="81"/>
      <c r="K38" s="81"/>
      <c r="L38" s="81"/>
      <c r="M38" s="81"/>
      <c r="N38" s="81"/>
      <c r="O38" s="81"/>
      <c r="P38" s="81"/>
      <c r="Q38" s="82"/>
      <c r="R38" s="81"/>
      <c r="S38" s="81"/>
      <c r="T38" s="81"/>
      <c r="U38" s="81"/>
      <c r="V38" s="94"/>
      <c r="W38" s="94"/>
      <c r="X38" s="95"/>
      <c r="Y38" s="96"/>
      <c r="Z38" s="97"/>
      <c r="AA38" s="98"/>
      <c r="AB38" s="70"/>
      <c r="AC38" s="98"/>
      <c r="AD38" s="98"/>
      <c r="AE38" s="98"/>
      <c r="AF38" s="98"/>
    </row>
    <row r="39" spans="1:32" ht="27.95" customHeight="1" x14ac:dyDescent="0.25">
      <c r="B39" s="99" t="s">
        <v>152</v>
      </c>
      <c r="C39" s="10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81"/>
      <c r="S39" s="81"/>
      <c r="T39" s="82"/>
      <c r="U39" s="81"/>
      <c r="V39" s="89"/>
      <c r="W39" s="89"/>
      <c r="X39" s="101"/>
      <c r="Y39" s="68"/>
      <c r="Z39" s="48"/>
      <c r="AC39" s="48">
        <f>SUM(AC30:AC34)</f>
        <v>32.9</v>
      </c>
      <c r="AD39" s="48">
        <f>SUM(AD30:AD34)</f>
        <v>25.5</v>
      </c>
      <c r="AE39" s="48">
        <f>SUM(AE30:AE34)</f>
        <v>106</v>
      </c>
      <c r="AF39" s="48">
        <f>AC39*4+AD39*9+AE39*4</f>
        <v>785.1</v>
      </c>
    </row>
    <row r="40" spans="1:32" ht="27.95" customHeight="1" x14ac:dyDescent="0.3">
      <c r="A40" s="102"/>
      <c r="B40" s="103"/>
      <c r="C40" s="104"/>
      <c r="D40" s="105"/>
      <c r="E40" s="106"/>
      <c r="F40" s="106"/>
      <c r="G40" s="107"/>
      <c r="H40" s="106"/>
      <c r="I40" s="107"/>
      <c r="J40" s="106"/>
      <c r="K40" s="107"/>
      <c r="L40" s="106"/>
      <c r="M40" s="106"/>
      <c r="N40" s="106"/>
      <c r="O40" s="107"/>
      <c r="P40" s="106"/>
      <c r="Q40" s="105"/>
      <c r="R40" s="106"/>
      <c r="S40" s="106"/>
      <c r="T40" s="105"/>
      <c r="U40" s="107"/>
      <c r="V40" s="80"/>
      <c r="W40" s="80"/>
      <c r="X40" s="90"/>
      <c r="Y40" s="68"/>
      <c r="Z40" s="61"/>
      <c r="AC40" s="108">
        <f>AC39*4/AF39</f>
        <v>0.1676219589861164</v>
      </c>
      <c r="AD40" s="108">
        <f>AD39*9/AF39</f>
        <v>0.29231944975162399</v>
      </c>
      <c r="AE40" s="108">
        <f>AE39*4/AF39</f>
        <v>0.54005859126225952</v>
      </c>
    </row>
    <row r="41" spans="1:32" s="71" customFormat="1" ht="65.099999999999994" customHeight="1" x14ac:dyDescent="0.3">
      <c r="B41" s="72"/>
      <c r="C41" s="183"/>
      <c r="D41" s="73"/>
      <c r="E41" s="74"/>
      <c r="F41" s="73"/>
      <c r="G41" s="74"/>
      <c r="H41" s="73"/>
      <c r="I41" s="74"/>
      <c r="J41" s="73"/>
      <c r="K41" s="74"/>
      <c r="L41" s="73"/>
      <c r="M41" s="74"/>
      <c r="N41" s="73"/>
      <c r="O41" s="74"/>
      <c r="P41" s="73"/>
      <c r="Q41" s="73"/>
      <c r="R41" s="74" t="s">
        <v>108</v>
      </c>
      <c r="S41" s="73"/>
      <c r="T41" s="73"/>
      <c r="U41" s="74" t="s">
        <v>108</v>
      </c>
      <c r="V41" s="75" t="s">
        <v>113</v>
      </c>
      <c r="W41" s="75"/>
      <c r="X41" s="76" t="s">
        <v>114</v>
      </c>
      <c r="Y41" s="68"/>
      <c r="Z41" s="48"/>
      <c r="AA41" s="48"/>
      <c r="AB41" s="50"/>
      <c r="AC41" s="48" t="s">
        <v>341</v>
      </c>
      <c r="AD41" s="48" t="s">
        <v>342</v>
      </c>
      <c r="AE41" s="48" t="s">
        <v>190</v>
      </c>
      <c r="AF41" s="48" t="s">
        <v>344</v>
      </c>
    </row>
    <row r="42" spans="1:32" ht="27.95" customHeight="1" x14ac:dyDescent="0.3">
      <c r="B42" s="78" t="s">
        <v>119</v>
      </c>
      <c r="C42" s="184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5" t="s">
        <v>126</v>
      </c>
      <c r="W42" s="80"/>
      <c r="X42" s="76" t="s">
        <v>127</v>
      </c>
      <c r="Y42" s="68"/>
      <c r="Z42" s="61"/>
      <c r="AA42" s="70" t="s">
        <v>347</v>
      </c>
      <c r="AB42" s="50">
        <v>6.5</v>
      </c>
      <c r="AC42" s="50">
        <f>AB42*2</f>
        <v>13</v>
      </c>
      <c r="AD42" s="50"/>
      <c r="AE42" s="50">
        <f>AB42*15</f>
        <v>97.5</v>
      </c>
      <c r="AF42" s="50">
        <f>AC42*4+AE42*4</f>
        <v>442</v>
      </c>
    </row>
    <row r="43" spans="1:32" ht="27.95" customHeight="1" x14ac:dyDescent="0.3">
      <c r="B43" s="78"/>
      <c r="C43" s="184"/>
      <c r="D43" s="81"/>
      <c r="E43" s="81"/>
      <c r="F43" s="81"/>
      <c r="G43" s="81"/>
      <c r="H43" s="81"/>
      <c r="I43" s="81"/>
      <c r="J43" s="81"/>
      <c r="K43" s="83"/>
      <c r="L43" s="84"/>
      <c r="M43" s="83"/>
      <c r="N43" s="81"/>
      <c r="O43" s="81"/>
      <c r="P43" s="81"/>
      <c r="Q43" s="81"/>
      <c r="R43" s="83"/>
      <c r="S43" s="81"/>
      <c r="T43" s="85"/>
      <c r="U43" s="81"/>
      <c r="V43" s="75" t="s">
        <v>134</v>
      </c>
      <c r="W43" s="80"/>
      <c r="X43" s="68" t="s">
        <v>135</v>
      </c>
      <c r="Y43" s="68"/>
      <c r="Z43" s="48"/>
      <c r="AA43" s="86" t="s">
        <v>348</v>
      </c>
      <c r="AB43" s="50">
        <v>2.6</v>
      </c>
      <c r="AC43" s="87">
        <f>AB43*7</f>
        <v>18.2</v>
      </c>
      <c r="AD43" s="50">
        <f>AB43*5</f>
        <v>13</v>
      </c>
      <c r="AE43" s="50" t="s">
        <v>349</v>
      </c>
      <c r="AF43" s="88">
        <f>AC43*4+AD43*9</f>
        <v>189.8</v>
      </c>
    </row>
    <row r="44" spans="1:32" ht="27.95" customHeight="1" x14ac:dyDescent="0.3">
      <c r="B44" s="78" t="s">
        <v>138</v>
      </c>
      <c r="C44" s="184"/>
      <c r="D44" s="81"/>
      <c r="E44" s="81"/>
      <c r="F44" s="81"/>
      <c r="G44" s="83"/>
      <c r="H44" s="81"/>
      <c r="I44" s="81"/>
      <c r="J44" s="81"/>
      <c r="K44" s="83"/>
      <c r="L44" s="81"/>
      <c r="M44" s="83"/>
      <c r="N44" s="81"/>
      <c r="O44" s="83"/>
      <c r="P44" s="81"/>
      <c r="Q44" s="81"/>
      <c r="R44" s="83"/>
      <c r="S44" s="81"/>
      <c r="T44" s="81"/>
      <c r="U44" s="83"/>
      <c r="V44" s="89" t="s">
        <v>141</v>
      </c>
      <c r="W44" s="80"/>
      <c r="X44" s="76" t="s">
        <v>142</v>
      </c>
      <c r="Y44" s="68"/>
      <c r="Z44" s="61"/>
      <c r="AA44" s="48" t="s">
        <v>353</v>
      </c>
      <c r="AB44" s="50">
        <v>1.5</v>
      </c>
      <c r="AC44" s="50">
        <f>AB44*1</f>
        <v>1.5</v>
      </c>
      <c r="AD44" s="50" t="s">
        <v>144</v>
      </c>
      <c r="AE44" s="50">
        <f>AB44*5</f>
        <v>7.5</v>
      </c>
      <c r="AF44" s="50">
        <f>AC44*4+AE44*4</f>
        <v>36</v>
      </c>
    </row>
    <row r="45" spans="1:32" ht="27.95" customHeight="1" x14ac:dyDescent="0.25">
      <c r="B45" s="186" t="s">
        <v>432</v>
      </c>
      <c r="C45" s="184"/>
      <c r="D45" s="81"/>
      <c r="E45" s="81"/>
      <c r="F45" s="81"/>
      <c r="G45" s="83"/>
      <c r="H45" s="81"/>
      <c r="I45" s="81"/>
      <c r="J45" s="81"/>
      <c r="K45" s="83"/>
      <c r="L45" s="84"/>
      <c r="M45" s="84"/>
      <c r="N45" s="81"/>
      <c r="O45" s="83"/>
      <c r="P45" s="84"/>
      <c r="Q45" s="82"/>
      <c r="R45" s="84"/>
      <c r="S45" s="81"/>
      <c r="T45" s="81"/>
      <c r="U45" s="83"/>
      <c r="V45" s="89"/>
      <c r="W45" s="75"/>
      <c r="X45" s="68" t="s">
        <v>148</v>
      </c>
      <c r="Y45" s="68"/>
      <c r="Z45" s="48"/>
      <c r="AA45" s="48" t="s">
        <v>185</v>
      </c>
      <c r="AB45" s="50">
        <v>2.5</v>
      </c>
      <c r="AC45" s="50"/>
      <c r="AD45" s="50">
        <f>AB45*5</f>
        <v>12.5</v>
      </c>
      <c r="AE45" s="50" t="s">
        <v>349</v>
      </c>
      <c r="AF45" s="50">
        <f>AD45*9</f>
        <v>112.5</v>
      </c>
    </row>
    <row r="46" spans="1:32" ht="27.95" customHeight="1" x14ac:dyDescent="0.3">
      <c r="B46" s="186"/>
      <c r="C46" s="185"/>
      <c r="D46" s="81"/>
      <c r="E46" s="81"/>
      <c r="F46" s="81"/>
      <c r="G46" s="83"/>
      <c r="H46" s="81"/>
      <c r="I46" s="81"/>
      <c r="J46" s="81"/>
      <c r="K46" s="81"/>
      <c r="L46" s="81"/>
      <c r="M46" s="81"/>
      <c r="N46" s="81"/>
      <c r="O46" s="81"/>
      <c r="P46" s="81"/>
      <c r="Q46" s="82"/>
      <c r="R46" s="81"/>
      <c r="S46" s="81"/>
      <c r="T46" s="81"/>
      <c r="U46" s="81"/>
      <c r="V46" s="80"/>
      <c r="W46" s="80"/>
      <c r="X46" s="90"/>
      <c r="Y46" s="68"/>
      <c r="Z46" s="61"/>
      <c r="AA46" s="48" t="s">
        <v>187</v>
      </c>
      <c r="AE46" s="48">
        <f>AB46*15</f>
        <v>0</v>
      </c>
    </row>
    <row r="47" spans="1:32" s="91" customFormat="1" ht="27.95" customHeight="1" x14ac:dyDescent="0.3">
      <c r="B47" s="92"/>
      <c r="C47" s="93"/>
      <c r="D47" s="81"/>
      <c r="E47" s="81"/>
      <c r="F47" s="81"/>
      <c r="G47" s="83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81"/>
      <c r="S47" s="81"/>
      <c r="T47" s="81"/>
      <c r="U47" s="81"/>
      <c r="V47" s="94"/>
      <c r="W47" s="94"/>
      <c r="X47" s="95"/>
      <c r="Y47" s="96"/>
      <c r="Z47" s="97"/>
      <c r="AA47" s="98"/>
      <c r="AB47" s="70"/>
      <c r="AC47" s="98"/>
      <c r="AD47" s="98"/>
      <c r="AE47" s="98"/>
      <c r="AF47" s="98"/>
    </row>
    <row r="48" spans="1:32" s="91" customFormat="1" ht="27.95" hidden="1" customHeight="1" x14ac:dyDescent="0.3">
      <c r="B48" s="92"/>
      <c r="C48" s="93"/>
      <c r="D48" s="81"/>
      <c r="E48" s="81"/>
      <c r="F48" s="81"/>
      <c r="G48" s="83"/>
      <c r="H48" s="81"/>
      <c r="I48" s="81"/>
      <c r="J48" s="81"/>
      <c r="K48" s="81"/>
      <c r="L48" s="81"/>
      <c r="M48" s="81"/>
      <c r="N48" s="81"/>
      <c r="O48" s="81"/>
      <c r="P48" s="81"/>
      <c r="Q48" s="82"/>
      <c r="R48" s="81"/>
      <c r="S48" s="81"/>
      <c r="T48" s="81"/>
      <c r="U48" s="81"/>
      <c r="V48" s="94"/>
      <c r="W48" s="94"/>
      <c r="X48" s="95"/>
      <c r="Y48" s="96"/>
      <c r="Z48" s="97"/>
      <c r="AA48" s="98"/>
      <c r="AB48" s="70"/>
      <c r="AC48" s="98"/>
      <c r="AD48" s="98"/>
      <c r="AE48" s="98"/>
      <c r="AF48" s="98"/>
    </row>
    <row r="49" spans="1:32" s="91" customFormat="1" ht="27.95" hidden="1" customHeight="1" x14ac:dyDescent="0.3">
      <c r="B49" s="92"/>
      <c r="C49" s="93"/>
      <c r="D49" s="81"/>
      <c r="E49" s="81"/>
      <c r="F49" s="81"/>
      <c r="G49" s="83"/>
      <c r="H49" s="81"/>
      <c r="I49" s="81"/>
      <c r="J49" s="81"/>
      <c r="K49" s="81"/>
      <c r="L49" s="81"/>
      <c r="M49" s="81"/>
      <c r="N49" s="81"/>
      <c r="O49" s="81"/>
      <c r="P49" s="81"/>
      <c r="Q49" s="82"/>
      <c r="R49" s="81"/>
      <c r="S49" s="81"/>
      <c r="T49" s="81"/>
      <c r="U49" s="81"/>
      <c r="V49" s="94"/>
      <c r="W49" s="94"/>
      <c r="X49" s="95"/>
      <c r="Y49" s="96"/>
      <c r="Z49" s="97"/>
      <c r="AA49" s="98"/>
      <c r="AB49" s="70"/>
      <c r="AC49" s="98"/>
      <c r="AD49" s="98"/>
      <c r="AE49" s="98"/>
      <c r="AF49" s="98"/>
    </row>
    <row r="50" spans="1:32" s="91" customFormat="1" ht="27.95" hidden="1" customHeight="1" x14ac:dyDescent="0.3">
      <c r="B50" s="92"/>
      <c r="C50" s="93"/>
      <c r="D50" s="81"/>
      <c r="E50" s="81"/>
      <c r="F50" s="81"/>
      <c r="G50" s="83"/>
      <c r="H50" s="81"/>
      <c r="I50" s="81"/>
      <c r="J50" s="81"/>
      <c r="K50" s="81"/>
      <c r="L50" s="81"/>
      <c r="M50" s="81"/>
      <c r="N50" s="81"/>
      <c r="O50" s="81"/>
      <c r="P50" s="81"/>
      <c r="Q50" s="82"/>
      <c r="R50" s="81"/>
      <c r="S50" s="81"/>
      <c r="T50" s="81"/>
      <c r="U50" s="81"/>
      <c r="V50" s="94"/>
      <c r="W50" s="94"/>
      <c r="X50" s="95"/>
      <c r="Y50" s="96"/>
      <c r="Z50" s="97"/>
      <c r="AA50" s="98"/>
      <c r="AB50" s="70"/>
      <c r="AC50" s="98"/>
      <c r="AD50" s="98"/>
      <c r="AE50" s="98"/>
      <c r="AF50" s="98"/>
    </row>
    <row r="51" spans="1:32" ht="27.95" customHeight="1" x14ac:dyDescent="0.25">
      <c r="B51" s="99" t="s">
        <v>152</v>
      </c>
      <c r="C51" s="10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  <c r="R51" s="81"/>
      <c r="S51" s="81"/>
      <c r="T51" s="82"/>
      <c r="U51" s="81"/>
      <c r="V51" s="89"/>
      <c r="W51" s="89"/>
      <c r="X51" s="101"/>
      <c r="Y51" s="68"/>
      <c r="Z51" s="48"/>
      <c r="AC51" s="48">
        <f>SUM(AC42:AC46)</f>
        <v>32.700000000000003</v>
      </c>
      <c r="AD51" s="48">
        <f>SUM(AD42:AD46)</f>
        <v>25.5</v>
      </c>
      <c r="AE51" s="48">
        <f>SUM(AE42:AE46)</f>
        <v>105</v>
      </c>
      <c r="AF51" s="48">
        <f>AC51*4+AD51*9+AE51*4</f>
        <v>780.3</v>
      </c>
    </row>
    <row r="52" spans="1:32" ht="27.95" customHeight="1" x14ac:dyDescent="0.3">
      <c r="A52" s="102"/>
      <c r="B52" s="103"/>
      <c r="C52" s="104"/>
      <c r="D52" s="105"/>
      <c r="E52" s="106"/>
      <c r="F52" s="106"/>
      <c r="G52" s="107"/>
      <c r="H52" s="106"/>
      <c r="I52" s="107"/>
      <c r="J52" s="106"/>
      <c r="K52" s="107"/>
      <c r="L52" s="106"/>
      <c r="M52" s="106"/>
      <c r="N52" s="106"/>
      <c r="O52" s="107"/>
      <c r="P52" s="106"/>
      <c r="Q52" s="105"/>
      <c r="R52" s="106"/>
      <c r="S52" s="106"/>
      <c r="T52" s="105"/>
      <c r="U52" s="107"/>
      <c r="V52" s="80"/>
      <c r="W52" s="80"/>
      <c r="X52" s="90"/>
      <c r="Y52" s="68"/>
      <c r="Z52" s="61"/>
      <c r="AC52" s="108">
        <f>AC51*4/AF51</f>
        <v>0.16762783544790469</v>
      </c>
      <c r="AD52" s="108">
        <f>AD51*9/AF51</f>
        <v>0.29411764705882354</v>
      </c>
      <c r="AE52" s="108">
        <f>AE51*4/AF51</f>
        <v>0.5382545174932718</v>
      </c>
    </row>
    <row r="53" spans="1:32" s="71" customFormat="1" ht="65.099999999999994" customHeight="1" x14ac:dyDescent="0.3">
      <c r="B53" s="72"/>
      <c r="C53" s="183"/>
      <c r="D53" s="73"/>
      <c r="E53" s="74"/>
      <c r="F53" s="73"/>
      <c r="G53" s="74"/>
      <c r="H53" s="73"/>
      <c r="I53" s="74"/>
      <c r="J53" s="73"/>
      <c r="K53" s="74"/>
      <c r="L53" s="73"/>
      <c r="M53" s="74"/>
      <c r="N53" s="73"/>
      <c r="O53" s="74"/>
      <c r="P53" s="73"/>
      <c r="Q53" s="73"/>
      <c r="R53" s="74" t="s">
        <v>108</v>
      </c>
      <c r="S53" s="73"/>
      <c r="T53" s="73"/>
      <c r="U53" s="74" t="s">
        <v>108</v>
      </c>
      <c r="V53" s="75" t="s">
        <v>113</v>
      </c>
      <c r="W53" s="75"/>
      <c r="X53" s="76" t="s">
        <v>114</v>
      </c>
      <c r="Y53" s="68"/>
      <c r="Z53" s="48"/>
      <c r="AA53" s="48"/>
      <c r="AB53" s="50"/>
      <c r="AC53" s="48" t="s">
        <v>341</v>
      </c>
      <c r="AD53" s="48" t="s">
        <v>342</v>
      </c>
      <c r="AE53" s="48" t="s">
        <v>190</v>
      </c>
      <c r="AF53" s="48" t="s">
        <v>344</v>
      </c>
    </row>
    <row r="54" spans="1:32" ht="27.95" customHeight="1" x14ac:dyDescent="0.3">
      <c r="B54" s="78" t="s">
        <v>119</v>
      </c>
      <c r="C54" s="184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5" t="s">
        <v>126</v>
      </c>
      <c r="W54" s="80"/>
      <c r="X54" s="76" t="s">
        <v>127</v>
      </c>
      <c r="Y54" s="68"/>
      <c r="Z54" s="61"/>
      <c r="AA54" s="70" t="s">
        <v>347</v>
      </c>
      <c r="AB54" s="50">
        <v>6.5</v>
      </c>
      <c r="AC54" s="50">
        <f>AB54*2</f>
        <v>13</v>
      </c>
      <c r="AD54" s="50"/>
      <c r="AE54" s="50">
        <f>AB54*15</f>
        <v>97.5</v>
      </c>
      <c r="AF54" s="50">
        <f>AC54*4+AE54*4</f>
        <v>442</v>
      </c>
    </row>
    <row r="55" spans="1:32" ht="27.95" customHeight="1" x14ac:dyDescent="0.3">
      <c r="B55" s="78"/>
      <c r="C55" s="184"/>
      <c r="D55" s="81"/>
      <c r="E55" s="81"/>
      <c r="F55" s="81"/>
      <c r="G55" s="81"/>
      <c r="H55" s="81"/>
      <c r="I55" s="81"/>
      <c r="J55" s="81"/>
      <c r="K55" s="83"/>
      <c r="L55" s="84"/>
      <c r="M55" s="83"/>
      <c r="N55" s="81"/>
      <c r="O55" s="81"/>
      <c r="P55" s="81"/>
      <c r="Q55" s="81"/>
      <c r="R55" s="83"/>
      <c r="S55" s="81"/>
      <c r="T55" s="85"/>
      <c r="U55" s="81"/>
      <c r="V55" s="75" t="s">
        <v>134</v>
      </c>
      <c r="W55" s="80"/>
      <c r="X55" s="68" t="s">
        <v>135</v>
      </c>
      <c r="Y55" s="68"/>
      <c r="Z55" s="48"/>
      <c r="AA55" s="86" t="s">
        <v>348</v>
      </c>
      <c r="AB55" s="50">
        <v>2.6</v>
      </c>
      <c r="AC55" s="87">
        <f>AB55*7</f>
        <v>18.2</v>
      </c>
      <c r="AD55" s="50">
        <f>AB55*5</f>
        <v>13</v>
      </c>
      <c r="AE55" s="50" t="s">
        <v>349</v>
      </c>
      <c r="AF55" s="88">
        <f>AC55*4+AD55*9</f>
        <v>189.8</v>
      </c>
    </row>
    <row r="56" spans="1:32" ht="27.95" customHeight="1" x14ac:dyDescent="0.3">
      <c r="B56" s="78" t="s">
        <v>138</v>
      </c>
      <c r="C56" s="184"/>
      <c r="D56" s="81"/>
      <c r="E56" s="81"/>
      <c r="F56" s="81"/>
      <c r="G56" s="83"/>
      <c r="H56" s="81"/>
      <c r="I56" s="81"/>
      <c r="J56" s="81"/>
      <c r="K56" s="83"/>
      <c r="L56" s="81"/>
      <c r="M56" s="83"/>
      <c r="N56" s="81"/>
      <c r="O56" s="83"/>
      <c r="P56" s="81"/>
      <c r="Q56" s="81"/>
      <c r="R56" s="83"/>
      <c r="S56" s="81"/>
      <c r="T56" s="81"/>
      <c r="U56" s="83"/>
      <c r="V56" s="89" t="s">
        <v>141</v>
      </c>
      <c r="W56" s="80"/>
      <c r="X56" s="76" t="s">
        <v>142</v>
      </c>
      <c r="Y56" s="68"/>
      <c r="Z56" s="61"/>
      <c r="AA56" s="48" t="s">
        <v>353</v>
      </c>
      <c r="AB56" s="50">
        <v>1.5</v>
      </c>
      <c r="AC56" s="50">
        <f>AB56*1</f>
        <v>1.5</v>
      </c>
      <c r="AD56" s="50" t="s">
        <v>144</v>
      </c>
      <c r="AE56" s="50">
        <f>AB56*5</f>
        <v>7.5</v>
      </c>
      <c r="AF56" s="50">
        <f>AC56*4+AE56*4</f>
        <v>36</v>
      </c>
    </row>
    <row r="57" spans="1:32" ht="27.95" customHeight="1" x14ac:dyDescent="0.25">
      <c r="B57" s="186" t="s">
        <v>433</v>
      </c>
      <c r="C57" s="184"/>
      <c r="D57" s="81"/>
      <c r="E57" s="81"/>
      <c r="F57" s="81"/>
      <c r="G57" s="83"/>
      <c r="H57" s="81"/>
      <c r="I57" s="81"/>
      <c r="J57" s="81"/>
      <c r="K57" s="83"/>
      <c r="L57" s="84"/>
      <c r="M57" s="84"/>
      <c r="N57" s="81"/>
      <c r="O57" s="83"/>
      <c r="P57" s="84"/>
      <c r="Q57" s="82"/>
      <c r="R57" s="84"/>
      <c r="S57" s="81"/>
      <c r="T57" s="81"/>
      <c r="U57" s="83"/>
      <c r="V57" s="89"/>
      <c r="W57" s="75"/>
      <c r="X57" s="68" t="s">
        <v>148</v>
      </c>
      <c r="Y57" s="68"/>
      <c r="Z57" s="48"/>
      <c r="AA57" s="48" t="s">
        <v>185</v>
      </c>
      <c r="AB57" s="50">
        <v>2.5</v>
      </c>
      <c r="AC57" s="50"/>
      <c r="AD57" s="50">
        <f>AB57*5</f>
        <v>12.5</v>
      </c>
      <c r="AE57" s="50" t="s">
        <v>349</v>
      </c>
      <c r="AF57" s="50">
        <f>AD57*9</f>
        <v>112.5</v>
      </c>
    </row>
    <row r="58" spans="1:32" ht="27.95" customHeight="1" x14ac:dyDescent="0.3">
      <c r="B58" s="186"/>
      <c r="C58" s="185"/>
      <c r="D58" s="81"/>
      <c r="E58" s="81"/>
      <c r="F58" s="81"/>
      <c r="G58" s="83"/>
      <c r="H58" s="81"/>
      <c r="I58" s="81"/>
      <c r="J58" s="81"/>
      <c r="K58" s="81"/>
      <c r="L58" s="81"/>
      <c r="M58" s="81"/>
      <c r="N58" s="81"/>
      <c r="O58" s="81"/>
      <c r="P58" s="81"/>
      <c r="Q58" s="82"/>
      <c r="R58" s="81"/>
      <c r="S58" s="81"/>
      <c r="T58" s="81"/>
      <c r="U58" s="81"/>
      <c r="V58" s="80"/>
      <c r="W58" s="80"/>
      <c r="X58" s="90"/>
      <c r="Y58" s="68"/>
      <c r="Z58" s="61"/>
      <c r="AA58" s="48" t="s">
        <v>187</v>
      </c>
      <c r="AE58" s="48">
        <f>AB58*15</f>
        <v>0</v>
      </c>
    </row>
    <row r="59" spans="1:32" s="91" customFormat="1" ht="27.95" customHeight="1" x14ac:dyDescent="0.3">
      <c r="B59" s="92"/>
      <c r="C59" s="93"/>
      <c r="D59" s="81"/>
      <c r="E59" s="81"/>
      <c r="F59" s="81"/>
      <c r="G59" s="83"/>
      <c r="H59" s="81"/>
      <c r="I59" s="81"/>
      <c r="J59" s="81"/>
      <c r="K59" s="81"/>
      <c r="L59" s="81"/>
      <c r="M59" s="81"/>
      <c r="N59" s="81"/>
      <c r="O59" s="81"/>
      <c r="P59" s="81"/>
      <c r="Q59" s="82"/>
      <c r="R59" s="81"/>
      <c r="S59" s="81"/>
      <c r="T59" s="81"/>
      <c r="U59" s="81"/>
      <c r="V59" s="94"/>
      <c r="W59" s="94"/>
      <c r="X59" s="95"/>
      <c r="Y59" s="96"/>
      <c r="Z59" s="97"/>
      <c r="AA59" s="98"/>
      <c r="AB59" s="70"/>
      <c r="AC59" s="98"/>
      <c r="AD59" s="98"/>
      <c r="AE59" s="98"/>
      <c r="AF59" s="98"/>
    </row>
    <row r="60" spans="1:32" s="91" customFormat="1" ht="27.95" hidden="1" customHeight="1" x14ac:dyDescent="0.3">
      <c r="B60" s="92"/>
      <c r="C60" s="93"/>
      <c r="D60" s="81"/>
      <c r="E60" s="81"/>
      <c r="F60" s="81"/>
      <c r="G60" s="83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81"/>
      <c r="S60" s="81"/>
      <c r="T60" s="81"/>
      <c r="U60" s="81"/>
      <c r="V60" s="94"/>
      <c r="W60" s="94"/>
      <c r="X60" s="95"/>
      <c r="Y60" s="96"/>
      <c r="Z60" s="97"/>
      <c r="AA60" s="98"/>
      <c r="AB60" s="70"/>
      <c r="AC60" s="98"/>
      <c r="AD60" s="98"/>
      <c r="AE60" s="98"/>
      <c r="AF60" s="98"/>
    </row>
    <row r="61" spans="1:32" s="91" customFormat="1" ht="27.95" hidden="1" customHeight="1" x14ac:dyDescent="0.3">
      <c r="B61" s="92"/>
      <c r="C61" s="93"/>
      <c r="D61" s="81"/>
      <c r="E61" s="81"/>
      <c r="F61" s="81"/>
      <c r="G61" s="83"/>
      <c r="H61" s="81"/>
      <c r="I61" s="81"/>
      <c r="J61" s="81"/>
      <c r="K61" s="81"/>
      <c r="L61" s="81"/>
      <c r="M61" s="81"/>
      <c r="N61" s="81"/>
      <c r="O61" s="81"/>
      <c r="P61" s="81"/>
      <c r="Q61" s="82"/>
      <c r="R61" s="81"/>
      <c r="S61" s="81"/>
      <c r="T61" s="81"/>
      <c r="U61" s="81"/>
      <c r="V61" s="94"/>
      <c r="W61" s="94"/>
      <c r="X61" s="95"/>
      <c r="Y61" s="96"/>
      <c r="Z61" s="97"/>
      <c r="AA61" s="98"/>
      <c r="AB61" s="70"/>
      <c r="AC61" s="98"/>
      <c r="AD61" s="98"/>
      <c r="AE61" s="98"/>
      <c r="AF61" s="98"/>
    </row>
    <row r="62" spans="1:32" s="91" customFormat="1" ht="27.95" hidden="1" customHeight="1" x14ac:dyDescent="0.3">
      <c r="B62" s="92"/>
      <c r="C62" s="93"/>
      <c r="D62" s="81"/>
      <c r="E62" s="81"/>
      <c r="F62" s="81"/>
      <c r="G62" s="83"/>
      <c r="H62" s="81"/>
      <c r="I62" s="81"/>
      <c r="J62" s="81"/>
      <c r="K62" s="81"/>
      <c r="L62" s="81"/>
      <c r="M62" s="81"/>
      <c r="N62" s="81"/>
      <c r="O62" s="81"/>
      <c r="P62" s="81"/>
      <c r="Q62" s="82"/>
      <c r="R62" s="81"/>
      <c r="S62" s="81"/>
      <c r="T62" s="81"/>
      <c r="U62" s="81"/>
      <c r="V62" s="94"/>
      <c r="W62" s="94"/>
      <c r="X62" s="95"/>
      <c r="Y62" s="96"/>
      <c r="Z62" s="97"/>
      <c r="AA62" s="98"/>
      <c r="AB62" s="70"/>
      <c r="AC62" s="98"/>
      <c r="AD62" s="98"/>
      <c r="AE62" s="98"/>
      <c r="AF62" s="98"/>
    </row>
    <row r="63" spans="1:32" ht="27.95" customHeight="1" x14ac:dyDescent="0.25">
      <c r="B63" s="99" t="s">
        <v>152</v>
      </c>
      <c r="C63" s="10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2"/>
      <c r="R63" s="81"/>
      <c r="S63" s="81"/>
      <c r="T63" s="82"/>
      <c r="U63" s="81"/>
      <c r="V63" s="89"/>
      <c r="W63" s="89"/>
      <c r="X63" s="101"/>
      <c r="Y63" s="68"/>
      <c r="Z63" s="48"/>
      <c r="AC63" s="48">
        <f>SUM(AC54:AC58)</f>
        <v>32.700000000000003</v>
      </c>
      <c r="AD63" s="48">
        <f>SUM(AD54:AD58)</f>
        <v>25.5</v>
      </c>
      <c r="AE63" s="48">
        <f>SUM(AE54:AE58)</f>
        <v>105</v>
      </c>
      <c r="AF63" s="48">
        <f>AC63*4+AD63*9+AE63*4</f>
        <v>780.3</v>
      </c>
    </row>
    <row r="64" spans="1:32" ht="27.95" customHeight="1" x14ac:dyDescent="0.3">
      <c r="A64" s="102"/>
      <c r="B64" s="103"/>
      <c r="C64" s="104"/>
      <c r="D64" s="105"/>
      <c r="E64" s="106"/>
      <c r="F64" s="106"/>
      <c r="G64" s="107"/>
      <c r="H64" s="106"/>
      <c r="I64" s="107"/>
      <c r="J64" s="106"/>
      <c r="K64" s="107"/>
      <c r="L64" s="106"/>
      <c r="M64" s="106"/>
      <c r="N64" s="106"/>
      <c r="O64" s="107"/>
      <c r="P64" s="106"/>
      <c r="Q64" s="105"/>
      <c r="R64" s="106"/>
      <c r="S64" s="106"/>
      <c r="T64" s="105"/>
      <c r="U64" s="107"/>
      <c r="V64" s="80"/>
      <c r="W64" s="80"/>
      <c r="X64" s="90"/>
      <c r="Y64" s="68"/>
      <c r="Z64" s="61"/>
      <c r="AC64" s="108">
        <f>AC63*4/AF63</f>
        <v>0.16762783544790469</v>
      </c>
      <c r="AD64" s="108">
        <f>AD63*9/AF63</f>
        <v>0.29411764705882354</v>
      </c>
      <c r="AE64" s="108">
        <f>AE63*4/AF63</f>
        <v>0.5382545174932718</v>
      </c>
    </row>
    <row r="65" spans="2:26" ht="21.75" customHeight="1" x14ac:dyDescent="0.25">
      <c r="B65" s="50"/>
      <c r="C65" s="48"/>
      <c r="D65" s="189" t="s">
        <v>223</v>
      </c>
      <c r="E65" s="189"/>
      <c r="F65" s="189"/>
      <c r="G65" s="189"/>
      <c r="H65" s="189"/>
      <c r="I65" s="189"/>
      <c r="J65" s="189"/>
      <c r="K65" s="189"/>
      <c r="L65" s="189"/>
      <c r="M65" s="109"/>
      <c r="N65" s="190" t="s">
        <v>224</v>
      </c>
      <c r="O65" s="190"/>
      <c r="P65" s="190"/>
      <c r="Q65" s="190"/>
      <c r="R65" s="190"/>
      <c r="S65" s="190"/>
      <c r="T65" s="190"/>
      <c r="U65" s="190"/>
      <c r="V65" s="190"/>
      <c r="W65" s="110"/>
      <c r="X65" s="109"/>
      <c r="Y65" s="109"/>
      <c r="Z65" s="111"/>
    </row>
    <row r="66" spans="2:26" ht="24" customHeight="1" x14ac:dyDescent="0.25">
      <c r="B66" s="50"/>
      <c r="D66" s="191" t="s">
        <v>294</v>
      </c>
      <c r="E66" s="191"/>
      <c r="F66" s="191"/>
      <c r="G66" s="191"/>
      <c r="H66" s="191"/>
      <c r="I66" s="191"/>
      <c r="J66" s="191"/>
      <c r="K66" s="191"/>
      <c r="L66" s="191"/>
      <c r="M66" s="191"/>
      <c r="N66" s="190"/>
      <c r="O66" s="190"/>
      <c r="P66" s="190"/>
      <c r="Q66" s="190"/>
      <c r="R66" s="190"/>
      <c r="S66" s="190"/>
      <c r="T66" s="190"/>
      <c r="U66" s="190"/>
      <c r="V66" s="190"/>
      <c r="W66" s="110"/>
      <c r="Y66" s="113"/>
    </row>
  </sheetData>
  <mergeCells count="15">
    <mergeCell ref="D65:L65"/>
    <mergeCell ref="N65:V66"/>
    <mergeCell ref="D66:M66"/>
    <mergeCell ref="C5:C10"/>
    <mergeCell ref="B9:B10"/>
    <mergeCell ref="C17:C22"/>
    <mergeCell ref="B21:B22"/>
    <mergeCell ref="C41:C46"/>
    <mergeCell ref="B45:B46"/>
    <mergeCell ref="B1:Y1"/>
    <mergeCell ref="B2:G2"/>
    <mergeCell ref="C29:C34"/>
    <mergeCell ref="B33:B34"/>
    <mergeCell ref="C53:C58"/>
    <mergeCell ref="B57:B58"/>
  </mergeCells>
  <phoneticPr fontId="3" type="noConversion"/>
  <pageMargins left="0.16" right="0.17" top="0.78" bottom="0.17" header="0.5" footer="0.23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豐南</vt:lpstr>
      <vt:lpstr>豐南明細(1)</vt:lpstr>
      <vt:lpstr>豐南明細(2)</vt:lpstr>
      <vt:lpstr>豐南明細(3)</vt:lpstr>
      <vt:lpstr>豐南明細(4)</vt:lpstr>
      <vt:lpstr>豐南明細(5)</vt:lpstr>
      <vt:lpstr>豐南!Print_Area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2022-04-08T07:33:45Z</cp:lastPrinted>
  <dcterms:created xsi:type="dcterms:W3CDTF">2022-04-08T07:27:18Z</dcterms:created>
  <dcterms:modified xsi:type="dcterms:W3CDTF">2022-04-18T00:17:01Z</dcterms:modified>
</cp:coreProperties>
</file>